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Sponsored Research\DSR Admin\DSP Web Links\"/>
    </mc:Choice>
  </mc:AlternateContent>
  <xr:revisionPtr revIDLastSave="0" documentId="13_ncr:1_{3BC2AB47-E901-4D1F-959C-19B84AA0EF65}" xr6:coauthVersionLast="47" xr6:coauthVersionMax="47" xr10:uidLastSave="{00000000-0000-0000-0000-000000000000}"/>
  <bookViews>
    <workbookView xWindow="3165" yWindow="210" windowWidth="24165" windowHeight="14520" xr2:uid="{00000000-000D-0000-FFFF-FFFF00000000}"/>
  </bookViews>
  <sheets>
    <sheet name="Budget" sheetId="1" r:id="rId1"/>
    <sheet name="Budget2" sheetId="5" state="hidden" r:id="rId2"/>
    <sheet name="Budget3" sheetId="6" state="hidden" r:id="rId3"/>
    <sheet name="Budget4" sheetId="7" state="hidden" r:id="rId4"/>
    <sheet name="Budget5" sheetId="8" state="hidden" r:id="rId5"/>
    <sheet name="Total" sheetId="10" state="hidden" r:id="rId6"/>
    <sheet name="ValidationSources" sheetId="4" r:id="rId7"/>
  </sheets>
  <definedNames>
    <definedName name="_xlnm.Print_Area" localSheetId="0">Budget!$A$1:$G$37</definedName>
    <definedName name="_xlnm.Print_Area" localSheetId="1">Budget2!$A$1:$H$37</definedName>
    <definedName name="_xlnm.Print_Area" localSheetId="2">Budget3!$A$1:$H$37</definedName>
    <definedName name="_xlnm.Print_Area" localSheetId="3">Budget4!$A$1:$H$37</definedName>
    <definedName name="_xlnm.Print_Area" localSheetId="4">Budget5!$A$1:$H$37</definedName>
    <definedName name="_xlnm.Print_Area" localSheetId="5">Total!$A$1:$F$37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E3" i="8"/>
  <c r="F3" i="8" s="1"/>
  <c r="E4" i="8"/>
  <c r="G4" i="8" s="1"/>
  <c r="E5" i="8"/>
  <c r="G5" i="8" s="1"/>
  <c r="F5" i="8"/>
  <c r="H5" i="8"/>
  <c r="E6" i="8"/>
  <c r="G6" i="8" s="1"/>
  <c r="F6" i="8"/>
  <c r="E7" i="8"/>
  <c r="G7" i="8" s="1"/>
  <c r="H7" i="8"/>
  <c r="E8" i="8"/>
  <c r="G8" i="8" s="1"/>
  <c r="F8" i="8"/>
  <c r="H8" i="8"/>
  <c r="E9" i="8"/>
  <c r="G9" i="8" s="1"/>
  <c r="E9" i="7"/>
  <c r="F9" i="7" s="1"/>
  <c r="E8" i="7"/>
  <c r="F8" i="7" s="1"/>
  <c r="E7" i="7"/>
  <c r="F7" i="7" s="1"/>
  <c r="E6" i="7"/>
  <c r="F6" i="7" s="1"/>
  <c r="E5" i="7"/>
  <c r="F5" i="7" s="1"/>
  <c r="E4" i="7"/>
  <c r="F4" i="7" s="1"/>
  <c r="E3" i="7"/>
  <c r="E10" i="7" s="1"/>
  <c r="E9" i="6"/>
  <c r="F9" i="6" s="1"/>
  <c r="E8" i="6"/>
  <c r="F8" i="6" s="1"/>
  <c r="E7" i="6"/>
  <c r="F7" i="6" s="1"/>
  <c r="E6" i="6"/>
  <c r="F6" i="6" s="1"/>
  <c r="E5" i="6"/>
  <c r="F5" i="6" s="1"/>
  <c r="E4" i="6"/>
  <c r="F3" i="6"/>
  <c r="E3" i="6"/>
  <c r="G33" i="8"/>
  <c r="F33" i="8"/>
  <c r="G32" i="8"/>
  <c r="F32" i="8"/>
  <c r="G33" i="7"/>
  <c r="F33" i="7"/>
  <c r="G32" i="7"/>
  <c r="F32" i="7"/>
  <c r="G33" i="6"/>
  <c r="F33" i="6"/>
  <c r="G32" i="6"/>
  <c r="F32" i="6"/>
  <c r="G33" i="5"/>
  <c r="G32" i="5"/>
  <c r="F33" i="5"/>
  <c r="F32" i="5"/>
  <c r="E32" i="10"/>
  <c r="D3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12" i="10"/>
  <c r="B3" i="10"/>
  <c r="B4" i="10"/>
  <c r="B5" i="10"/>
  <c r="B6" i="10"/>
  <c r="B7" i="10"/>
  <c r="B8" i="10"/>
  <c r="B2" i="10"/>
  <c r="A3" i="10"/>
  <c r="A4" i="10"/>
  <c r="A5" i="10"/>
  <c r="A6" i="10"/>
  <c r="A7" i="10"/>
  <c r="A8" i="10"/>
  <c r="A2" i="10"/>
  <c r="E9" i="5"/>
  <c r="F9" i="5" s="1"/>
  <c r="E8" i="5"/>
  <c r="F8" i="5" s="1"/>
  <c r="E7" i="5"/>
  <c r="F7" i="5" s="1"/>
  <c r="E6" i="5"/>
  <c r="F6" i="5" s="1"/>
  <c r="E5" i="5"/>
  <c r="F5" i="5" s="1"/>
  <c r="E4" i="5"/>
  <c r="F4" i="5" s="1"/>
  <c r="E3" i="5"/>
  <c r="E4" i="1"/>
  <c r="F4" i="1" s="1"/>
  <c r="E5" i="1"/>
  <c r="C4" i="10" s="1"/>
  <c r="E6" i="1"/>
  <c r="C5" i="10" s="1"/>
  <c r="E7" i="1"/>
  <c r="C6" i="10" s="1"/>
  <c r="E8" i="1"/>
  <c r="C7" i="10" s="1"/>
  <c r="E9" i="1"/>
  <c r="C8" i="10" s="1"/>
  <c r="F3" i="7" l="1"/>
  <c r="G3" i="7" s="1"/>
  <c r="E10" i="1"/>
  <c r="F7" i="8"/>
  <c r="H4" i="8"/>
  <c r="H9" i="8"/>
  <c r="F4" i="8"/>
  <c r="C3" i="10"/>
  <c r="E10" i="6"/>
  <c r="F9" i="8"/>
  <c r="H6" i="8"/>
  <c r="G3" i="8"/>
  <c r="H3" i="8" s="1"/>
  <c r="E10" i="5"/>
  <c r="F3" i="5"/>
  <c r="G3" i="5" s="1"/>
  <c r="C2" i="10"/>
  <c r="E10" i="8"/>
  <c r="F4" i="6"/>
  <c r="B28" i="10"/>
  <c r="B28" i="8"/>
  <c r="B28" i="7"/>
  <c r="H7" i="7"/>
  <c r="H4" i="7"/>
  <c r="B28" i="6"/>
  <c r="G3" i="6"/>
  <c r="B28" i="5"/>
  <c r="H9" i="5"/>
  <c r="H8" i="5"/>
  <c r="H7" i="5"/>
  <c r="H6" i="5"/>
  <c r="H5" i="5"/>
  <c r="H4" i="5"/>
  <c r="C9" i="10" l="1"/>
  <c r="H10" i="8"/>
  <c r="F34" i="8" s="1"/>
  <c r="H3" i="7"/>
  <c r="H3" i="6"/>
  <c r="H3" i="5"/>
  <c r="G4" i="7"/>
  <c r="G5" i="7"/>
  <c r="G6" i="7"/>
  <c r="G7" i="7"/>
  <c r="G8" i="7"/>
  <c r="G9" i="7"/>
  <c r="H5" i="7"/>
  <c r="H6" i="7"/>
  <c r="H8" i="7"/>
  <c r="H9" i="7"/>
  <c r="G4" i="6"/>
  <c r="G5" i="6"/>
  <c r="G6" i="6"/>
  <c r="G7" i="6"/>
  <c r="G8" i="6"/>
  <c r="G9" i="6"/>
  <c r="H4" i="6"/>
  <c r="H5" i="6"/>
  <c r="H6" i="6"/>
  <c r="H7" i="6"/>
  <c r="H8" i="6"/>
  <c r="H9" i="6"/>
  <c r="G4" i="5"/>
  <c r="G5" i="5"/>
  <c r="G6" i="5"/>
  <c r="G7" i="5"/>
  <c r="G8" i="5"/>
  <c r="G9" i="5"/>
  <c r="B28" i="1"/>
  <c r="G10" i="8" l="1"/>
  <c r="G10" i="7"/>
  <c r="G10" i="6"/>
  <c r="H10" i="7"/>
  <c r="F34" i="7" s="1"/>
  <c r="F35" i="7" s="1"/>
  <c r="H10" i="6"/>
  <c r="F34" i="6" s="1"/>
  <c r="G10" i="5"/>
  <c r="H10" i="5"/>
  <c r="F35" i="8"/>
  <c r="G29" i="8"/>
  <c r="G34" i="8" s="1"/>
  <c r="F29" i="8"/>
  <c r="F5" i="1"/>
  <c r="F7" i="1"/>
  <c r="F8" i="1"/>
  <c r="F9" i="1"/>
  <c r="F3" i="1"/>
  <c r="G3" i="1" s="1"/>
  <c r="G29" i="7" l="1"/>
  <c r="G34" i="7" s="1"/>
  <c r="G35" i="7" s="1"/>
  <c r="G37" i="7" s="1"/>
  <c r="G29" i="6"/>
  <c r="G34" i="6" s="1"/>
  <c r="G35" i="6" s="1"/>
  <c r="G37" i="6" s="1"/>
  <c r="H3" i="1"/>
  <c r="E2" i="10" s="1"/>
  <c r="D2" i="10"/>
  <c r="F29" i="7"/>
  <c r="F37" i="7" s="1"/>
  <c r="F34" i="5"/>
  <c r="F35" i="5" s="1"/>
  <c r="F29" i="5"/>
  <c r="G29" i="5"/>
  <c r="F35" i="6"/>
  <c r="F29" i="6"/>
  <c r="G35" i="8"/>
  <c r="G37" i="8" s="1"/>
  <c r="F37" i="8"/>
  <c r="F6" i="1"/>
  <c r="G6" i="1" s="1"/>
  <c r="G8" i="1"/>
  <c r="G4" i="1"/>
  <c r="H7" i="1"/>
  <c r="E6" i="10" s="1"/>
  <c r="G9" i="1"/>
  <c r="G7" i="1"/>
  <c r="D6" i="10" s="1"/>
  <c r="G5" i="1"/>
  <c r="H6" i="1" l="1"/>
  <c r="E5" i="10" s="1"/>
  <c r="D5" i="10"/>
  <c r="H5" i="1"/>
  <c r="E4" i="10" s="1"/>
  <c r="D4" i="10"/>
  <c r="H9" i="1"/>
  <c r="E8" i="10" s="1"/>
  <c r="D8" i="10"/>
  <c r="H4" i="1"/>
  <c r="E3" i="10" s="1"/>
  <c r="D3" i="10"/>
  <c r="G34" i="5"/>
  <c r="G35" i="5" s="1"/>
  <c r="G37" i="5" s="1"/>
  <c r="F37" i="5"/>
  <c r="H8" i="1"/>
  <c r="E7" i="10" s="1"/>
  <c r="G10" i="1"/>
  <c r="D7" i="10"/>
  <c r="F37" i="6"/>
  <c r="D9" i="10" l="1"/>
  <c r="E9" i="10"/>
  <c r="D34" i="10" s="1"/>
  <c r="D35" i="10" s="1"/>
  <c r="H10" i="1"/>
  <c r="E34" i="1" l="1"/>
  <c r="E35" i="1" s="1"/>
  <c r="E29" i="1"/>
  <c r="F29" i="1"/>
  <c r="F34" i="1" s="1"/>
  <c r="E29" i="10"/>
  <c r="E34" i="10" s="1"/>
  <c r="E35" i="10" s="1"/>
  <c r="E37" i="10" s="1"/>
  <c r="D29" i="10"/>
  <c r="D37" i="10" s="1"/>
  <c r="E37" i="1" l="1"/>
  <c r="F35" i="1"/>
  <c r="F37" i="1" s="1"/>
</calcChain>
</file>

<file path=xl/sharedStrings.xml><?xml version="1.0" encoding="utf-8"?>
<sst xmlns="http://schemas.openxmlformats.org/spreadsheetml/2006/main" count="231" uniqueCount="55">
  <si>
    <t>Last Name, First Name</t>
  </si>
  <si>
    <t>Base Salary</t>
  </si>
  <si>
    <t>Personnel Type</t>
  </si>
  <si>
    <t>Salary Amount</t>
  </si>
  <si>
    <t>Fringe Amount</t>
  </si>
  <si>
    <t>% effort*</t>
  </si>
  <si>
    <t>Equipment</t>
  </si>
  <si>
    <t>Domestic Travel</t>
  </si>
  <si>
    <t>Foreign Travel</t>
  </si>
  <si>
    <t>Participant Support Costs</t>
  </si>
  <si>
    <t>Materials &amp; Supplies</t>
  </si>
  <si>
    <t>Publication Costs</t>
  </si>
  <si>
    <t>Consultant Services</t>
  </si>
  <si>
    <t>Computer Services</t>
  </si>
  <si>
    <t>Subawards</t>
  </si>
  <si>
    <t>Eqimpent or Facility Rental/User Fees</t>
  </si>
  <si>
    <t>Alterations &amp; Renovations</t>
  </si>
  <si>
    <t>Tuition</t>
  </si>
  <si>
    <t>Other</t>
  </si>
  <si>
    <t>Personnel (If not Key feel free to include a grouping such as graduate students, post-docs, etc)</t>
  </si>
  <si>
    <t>F&amp;A Rate Type</t>
  </si>
  <si>
    <t>MTDC</t>
  </si>
  <si>
    <t>TDC</t>
  </si>
  <si>
    <t>Salary &amp; Fringes Only</t>
  </si>
  <si>
    <t>NONE</t>
  </si>
  <si>
    <t>Fringe Rate Category</t>
  </si>
  <si>
    <t>F&amp;A Cost Rate Type</t>
  </si>
  <si>
    <t>F&amp;A Base</t>
  </si>
  <si>
    <t>Total Costs</t>
  </si>
  <si>
    <t>Subrecipient #1</t>
  </si>
  <si>
    <t>Subrecipient #3</t>
  </si>
  <si>
    <t>Subrecipient #2</t>
  </si>
  <si>
    <t>COM Clinical Faculty</t>
  </si>
  <si>
    <t>Student OPS/Federal Work Study</t>
  </si>
  <si>
    <t>Other OPS/Temporary Faculty</t>
  </si>
  <si>
    <t>Fringe Rate</t>
  </si>
  <si>
    <t>F&amp;A Rate Percent</t>
  </si>
  <si>
    <t>TOTAL DIRECT COSTS</t>
  </si>
  <si>
    <t>Total Personnel Costs</t>
  </si>
  <si>
    <t>Person Amount</t>
  </si>
  <si>
    <t>F&amp;A Costs</t>
  </si>
  <si>
    <t xml:space="preserve">Total Other Direct Costs </t>
  </si>
  <si>
    <t>Grad Asst &amp; Regular Post Doc Assoc</t>
  </si>
  <si>
    <t>Housestaff/Clinical Post Doc Assoc</t>
  </si>
  <si>
    <t>Faculty (3, 9, 10 and 12-month)</t>
  </si>
  <si>
    <t>Compare to another F&amp;A</t>
  </si>
  <si>
    <t>Other Direct Costs</t>
  </si>
  <si>
    <t>Total Other Direct Costs</t>
  </si>
  <si>
    <t>Fringe Escalation Factor</t>
  </si>
  <si>
    <t>Equipment or Facility Rental/User Fees</t>
  </si>
  <si>
    <t xml:space="preserve">Calendar Mos (12 mos basis) </t>
  </si>
  <si>
    <t>Base Salary (12 mos)</t>
  </si>
  <si>
    <t>Fringe Rate Percent</t>
  </si>
  <si>
    <t>Exempt TEAMS</t>
  </si>
  <si>
    <t>Non-Exempt TEAMS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</si>
</sst>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0" fillId="0" borderId="0" xfId="0" applyProtection="1">
      <protection locked="0"/>
    </xf>
    <xf numFmtId="0" fontId="2" fillId="3" borderId="1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0" fontId="0" fillId="2" borderId="1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9" fontId="0" fillId="0" borderId="0" xfId="0" applyNumberFormat="1" applyFill="1" applyBorder="1" applyProtection="1">
      <protection locked="0"/>
    </xf>
    <xf numFmtId="0" fontId="0" fillId="2" borderId="0" xfId="0" applyFont="1" applyFill="1" applyAlignment="1" applyProtection="1">
      <alignment horizontal="right"/>
      <protection locked="0"/>
    </xf>
    <xf numFmtId="165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Fill="1" applyProtection="1">
      <protection locked="0"/>
    </xf>
    <xf numFmtId="165" fontId="0" fillId="0" borderId="1" xfId="0" applyNumberFormat="1" applyBorder="1" applyProtection="1"/>
    <xf numFmtId="164" fontId="0" fillId="0" borderId="1" xfId="0" applyNumberFormat="1" applyBorder="1" applyProtection="1"/>
    <xf numFmtId="0" fontId="0" fillId="0" borderId="0" xfId="0" applyProtection="1"/>
    <xf numFmtId="165" fontId="2" fillId="3" borderId="1" xfId="0" applyNumberFormat="1" applyFont="1" applyFill="1" applyBorder="1" applyProtection="1"/>
    <xf numFmtId="165" fontId="0" fillId="4" borderId="1" xfId="0" applyNumberFormat="1" applyFill="1" applyBorder="1" applyProtection="1"/>
    <xf numFmtId="165" fontId="0" fillId="3" borderId="1" xfId="0" applyNumberFormat="1" applyFill="1" applyBorder="1" applyProtection="1"/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0" borderId="0" xfId="0" applyNumberFormat="1" applyProtection="1"/>
    <xf numFmtId="0" fontId="2" fillId="0" borderId="0" xfId="0" applyFont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2" fillId="0" borderId="0" xfId="0" applyFont="1" applyFill="1" applyProtection="1">
      <protection locked="0"/>
    </xf>
    <xf numFmtId="165" fontId="0" fillId="0" borderId="1" xfId="0" applyNumberFormat="1" applyFill="1" applyBorder="1" applyProtection="1">
      <protection locked="0"/>
    </xf>
    <xf numFmtId="0" fontId="0" fillId="0" borderId="0" xfId="0" applyFont="1" applyFill="1" applyAlignment="1" applyProtection="1">
      <alignment horizontal="right"/>
      <protection locked="0"/>
    </xf>
    <xf numFmtId="165" fontId="0" fillId="3" borderId="1" xfId="0" applyNumberFormat="1" applyFill="1" applyBorder="1" applyAlignment="1" applyProtection="1">
      <alignment horizontal="center"/>
    </xf>
    <xf numFmtId="165" fontId="0" fillId="3" borderId="1" xfId="0" applyNumberForma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right"/>
    </xf>
    <xf numFmtId="165" fontId="0" fillId="0" borderId="1" xfId="0" applyNumberFormat="1" applyFill="1" applyBorder="1" applyProtection="1"/>
    <xf numFmtId="164" fontId="0" fillId="0" borderId="1" xfId="0" applyNumberFormat="1" applyFill="1" applyBorder="1" applyProtection="1"/>
    <xf numFmtId="164" fontId="0" fillId="3" borderId="1" xfId="0" applyNumberFormat="1" applyFill="1" applyBorder="1" applyProtection="1"/>
    <xf numFmtId="0" fontId="0" fillId="3" borderId="1" xfId="0" applyFill="1" applyBorder="1" applyAlignment="1" applyProtection="1">
      <alignment horizontal="center"/>
      <protection locked="0"/>
    </xf>
    <xf numFmtId="164" fontId="0" fillId="3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5" fontId="2" fillId="0" borderId="3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workbookViewId="0">
      <selection activeCell="G41" sqref="G41"/>
    </sheetView>
  </sheetViews>
  <sheetFormatPr defaultColWidth="9.140625" defaultRowHeight="15" x14ac:dyDescent="0.25"/>
  <cols>
    <col min="1" max="1" width="34.28515625" style="4" customWidth="1"/>
    <col min="2" max="2" width="31.85546875" style="4" customWidth="1"/>
    <col min="3" max="3" width="18.28515625" style="4" bestFit="1" customWidth="1"/>
    <col min="4" max="4" width="19.42578125" style="4" bestFit="1" customWidth="1"/>
    <col min="5" max="5" width="13.140625" style="4" bestFit="1" customWidth="1"/>
    <col min="6" max="6" width="14.28515625" style="4" customWidth="1"/>
    <col min="7" max="7" width="14.85546875" style="4" bestFit="1" customWidth="1"/>
    <col min="8" max="8" width="14" style="4" bestFit="1" customWidth="1"/>
    <col min="9" max="16384" width="9.140625" style="4"/>
  </cols>
  <sheetData>
    <row r="1" spans="1:9" x14ac:dyDescent="0.25">
      <c r="A1" s="4" t="s">
        <v>19</v>
      </c>
    </row>
    <row r="2" spans="1:9" s="6" customFormat="1" x14ac:dyDescent="0.25">
      <c r="A2" s="5" t="s">
        <v>0</v>
      </c>
      <c r="B2" s="5" t="s">
        <v>2</v>
      </c>
      <c r="C2" s="5" t="s">
        <v>51</v>
      </c>
      <c r="D2" s="5" t="s">
        <v>50</v>
      </c>
      <c r="E2" s="5" t="s">
        <v>3</v>
      </c>
      <c r="F2" s="5" t="s">
        <v>35</v>
      </c>
      <c r="G2" s="5" t="s">
        <v>4</v>
      </c>
      <c r="H2" s="5" t="s">
        <v>39</v>
      </c>
    </row>
    <row r="3" spans="1:9" x14ac:dyDescent="0.25">
      <c r="A3" s="7"/>
      <c r="B3" s="7" t="s">
        <v>44</v>
      </c>
      <c r="C3" s="8"/>
      <c r="D3" s="39">
        <v>1</v>
      </c>
      <c r="E3" s="34">
        <f>D3*C3/12</f>
        <v>0</v>
      </c>
      <c r="F3" s="35">
        <f>IF(E3="","",(VLOOKUP($B3,ValidationSources!$A$11:$B$19,2,FALSE)))</f>
        <v>0.33500000000000002</v>
      </c>
      <c r="G3" s="34">
        <f t="shared" ref="G3:G9" si="0">IF(E3="","",(E3*F3))</f>
        <v>0</v>
      </c>
      <c r="H3" s="34">
        <f t="shared" ref="H3:H9" si="1">IF(E3="","",E3+G3)</f>
        <v>0</v>
      </c>
    </row>
    <row r="4" spans="1:9" x14ac:dyDescent="0.25">
      <c r="A4" s="7"/>
      <c r="B4" s="7"/>
      <c r="C4" s="8"/>
      <c r="D4" s="39">
        <v>1</v>
      </c>
      <c r="E4" s="34" t="str">
        <f>IF(B4="","",C4*#REF!)</f>
        <v/>
      </c>
      <c r="F4" s="35" t="str">
        <f>IF(E4="","",(VLOOKUP($B4,ValidationSources!$A$11:$B$19,2,FALSE)))</f>
        <v/>
      </c>
      <c r="G4" s="34" t="str">
        <f t="shared" si="0"/>
        <v/>
      </c>
      <c r="H4" s="34" t="str">
        <f t="shared" si="1"/>
        <v/>
      </c>
    </row>
    <row r="5" spans="1:9" x14ac:dyDescent="0.25">
      <c r="A5" s="7"/>
      <c r="B5" s="7"/>
      <c r="C5" s="8"/>
      <c r="D5" s="39">
        <v>1</v>
      </c>
      <c r="E5" s="34" t="str">
        <f>IF(B5="","",C5*#REF!)</f>
        <v/>
      </c>
      <c r="F5" s="35" t="str">
        <f>IF(E5="","",(VLOOKUP($B5,ValidationSources!$A$11:$B$19,2,FALSE)))</f>
        <v/>
      </c>
      <c r="G5" s="34" t="str">
        <f t="shared" si="0"/>
        <v/>
      </c>
      <c r="H5" s="34" t="str">
        <f t="shared" si="1"/>
        <v/>
      </c>
    </row>
    <row r="6" spans="1:9" x14ac:dyDescent="0.25">
      <c r="A6" s="7"/>
      <c r="B6" s="7"/>
      <c r="C6" s="8"/>
      <c r="D6" s="39">
        <v>1</v>
      </c>
      <c r="E6" s="34" t="str">
        <f>IF(B6="","",C6*#REF!)</f>
        <v/>
      </c>
      <c r="F6" s="35" t="str">
        <f>IF(E6="","",(VLOOKUP($B6,ValidationSources!$A$11:$B$19,2,FALSE)))</f>
        <v/>
      </c>
      <c r="G6" s="34" t="str">
        <f t="shared" si="0"/>
        <v/>
      </c>
      <c r="H6" s="34" t="str">
        <f t="shared" si="1"/>
        <v/>
      </c>
    </row>
    <row r="7" spans="1:9" x14ac:dyDescent="0.25">
      <c r="A7" s="7"/>
      <c r="B7" s="7"/>
      <c r="C7" s="8"/>
      <c r="D7" s="39">
        <v>1</v>
      </c>
      <c r="E7" s="34" t="str">
        <f>IF(B7="","",C7*#REF!)</f>
        <v/>
      </c>
      <c r="F7" s="35" t="str">
        <f>IF(E7="","",(VLOOKUP($B7,ValidationSources!$A$11:$B$19,2,FALSE)))</f>
        <v/>
      </c>
      <c r="G7" s="34" t="str">
        <f t="shared" si="0"/>
        <v/>
      </c>
      <c r="H7" s="34" t="str">
        <f t="shared" si="1"/>
        <v/>
      </c>
    </row>
    <row r="8" spans="1:9" x14ac:dyDescent="0.25">
      <c r="A8" s="7"/>
      <c r="B8" s="7"/>
      <c r="C8" s="8"/>
      <c r="D8" s="39">
        <v>1</v>
      </c>
      <c r="E8" s="34" t="str">
        <f>IF(B8="","",C8*#REF!)</f>
        <v/>
      </c>
      <c r="F8" s="35" t="str">
        <f>IF(E8="","",(VLOOKUP($B8,ValidationSources!$A$11:$B$19,2,FALSE)))</f>
        <v/>
      </c>
      <c r="G8" s="34" t="str">
        <f t="shared" si="0"/>
        <v/>
      </c>
      <c r="H8" s="34" t="str">
        <f t="shared" si="1"/>
        <v/>
      </c>
      <c r="I8" s="15"/>
    </row>
    <row r="9" spans="1:9" x14ac:dyDescent="0.25">
      <c r="A9" s="7"/>
      <c r="B9" s="7"/>
      <c r="C9" s="8"/>
      <c r="D9" s="39">
        <v>1</v>
      </c>
      <c r="E9" s="34" t="str">
        <f>IF(B9="","",C9*#REF!)</f>
        <v/>
      </c>
      <c r="F9" s="35" t="str">
        <f>IF(E9="","",(VLOOKUP($B9,ValidationSources!$A$11:$B$19,2,FALSE)))</f>
        <v/>
      </c>
      <c r="G9" s="34" t="str">
        <f t="shared" si="0"/>
        <v/>
      </c>
      <c r="H9" s="34" t="str">
        <f t="shared" si="1"/>
        <v/>
      </c>
      <c r="I9" s="15"/>
    </row>
    <row r="10" spans="1:9" x14ac:dyDescent="0.25">
      <c r="D10" s="33" t="s">
        <v>38</v>
      </c>
      <c r="E10" s="20">
        <f>SUM(E3:E9)</f>
        <v>0</v>
      </c>
      <c r="F10" s="20"/>
      <c r="G10" s="20">
        <f>SUM(G3:G9)</f>
        <v>0</v>
      </c>
      <c r="H10" s="20">
        <f>SUM(H3:H9)</f>
        <v>0</v>
      </c>
      <c r="I10" s="40"/>
    </row>
    <row r="11" spans="1:9" x14ac:dyDescent="0.25">
      <c r="A11" s="6"/>
      <c r="B11" s="6" t="s">
        <v>46</v>
      </c>
      <c r="I11" s="15"/>
    </row>
    <row r="12" spans="1:9" x14ac:dyDescent="0.25">
      <c r="A12" s="6" t="s">
        <v>6</v>
      </c>
      <c r="B12" s="8"/>
      <c r="I12" s="15"/>
    </row>
    <row r="13" spans="1:9" x14ac:dyDescent="0.25">
      <c r="A13" s="6" t="s">
        <v>7</v>
      </c>
      <c r="B13" s="8"/>
      <c r="D13" s="10"/>
      <c r="E13" s="10"/>
      <c r="F13" s="10"/>
      <c r="G13" s="10"/>
      <c r="H13" s="10"/>
      <c r="I13" s="15"/>
    </row>
    <row r="14" spans="1:9" x14ac:dyDescent="0.25">
      <c r="A14" s="6" t="s">
        <v>8</v>
      </c>
      <c r="B14" s="8"/>
      <c r="D14" s="11"/>
      <c r="E14" s="11"/>
      <c r="F14" s="10"/>
      <c r="G14" s="10"/>
      <c r="H14" s="10"/>
    </row>
    <row r="15" spans="1:9" x14ac:dyDescent="0.25">
      <c r="A15" s="6" t="s">
        <v>9</v>
      </c>
      <c r="B15" s="8"/>
      <c r="D15" s="11"/>
      <c r="E15" s="11"/>
      <c r="F15" s="11"/>
      <c r="G15" s="10"/>
      <c r="H15" s="10"/>
    </row>
    <row r="16" spans="1:9" x14ac:dyDescent="0.25">
      <c r="A16" s="6" t="s">
        <v>10</v>
      </c>
      <c r="B16" s="8"/>
      <c r="D16" s="10"/>
      <c r="E16" s="10"/>
      <c r="F16" s="12"/>
      <c r="G16" s="10"/>
      <c r="H16" s="10"/>
    </row>
    <row r="17" spans="1:8" x14ac:dyDescent="0.25">
      <c r="A17" s="6" t="s">
        <v>11</v>
      </c>
      <c r="B17" s="8"/>
      <c r="D17" s="10"/>
      <c r="E17" s="10"/>
      <c r="F17" s="10"/>
      <c r="G17" s="10"/>
      <c r="H17" s="10"/>
    </row>
    <row r="18" spans="1:8" x14ac:dyDescent="0.25">
      <c r="A18" s="6" t="s">
        <v>12</v>
      </c>
      <c r="B18" s="8"/>
      <c r="D18" s="10"/>
      <c r="E18" s="10"/>
      <c r="F18" s="10"/>
      <c r="G18" s="10"/>
      <c r="H18" s="10"/>
    </row>
    <row r="19" spans="1:8" x14ac:dyDescent="0.25">
      <c r="A19" s="6" t="s">
        <v>13</v>
      </c>
      <c r="B19" s="8"/>
      <c r="D19" s="11"/>
      <c r="E19" s="11"/>
      <c r="F19" s="10"/>
      <c r="G19" s="10"/>
      <c r="H19" s="10"/>
    </row>
    <row r="20" spans="1:8" x14ac:dyDescent="0.25">
      <c r="A20" s="6" t="s">
        <v>14</v>
      </c>
      <c r="B20" s="8"/>
      <c r="D20" s="11"/>
      <c r="E20" s="11"/>
      <c r="F20" s="10"/>
      <c r="G20" s="10"/>
      <c r="H20" s="10"/>
    </row>
    <row r="21" spans="1:8" x14ac:dyDescent="0.25">
      <c r="A21" s="13" t="s">
        <v>29</v>
      </c>
      <c r="B21" s="8"/>
      <c r="D21" s="10"/>
      <c r="E21" s="12"/>
      <c r="F21" s="10"/>
      <c r="G21" s="10"/>
      <c r="H21" s="10"/>
    </row>
    <row r="22" spans="1:8" x14ac:dyDescent="0.25">
      <c r="A22" s="13" t="s">
        <v>31</v>
      </c>
      <c r="B22" s="8"/>
      <c r="D22" s="10"/>
      <c r="E22" s="10"/>
      <c r="F22" s="10"/>
      <c r="G22" s="10"/>
      <c r="H22" s="10"/>
    </row>
    <row r="23" spans="1:8" x14ac:dyDescent="0.25">
      <c r="A23" s="13" t="s">
        <v>30</v>
      </c>
      <c r="B23" s="8"/>
    </row>
    <row r="24" spans="1:8" x14ac:dyDescent="0.25">
      <c r="A24" s="6" t="s">
        <v>49</v>
      </c>
      <c r="B24" s="8"/>
    </row>
    <row r="25" spans="1:8" x14ac:dyDescent="0.25">
      <c r="A25" s="6" t="s">
        <v>16</v>
      </c>
      <c r="B25" s="8"/>
    </row>
    <row r="26" spans="1:8" x14ac:dyDescent="0.25">
      <c r="A26" s="6" t="s">
        <v>17</v>
      </c>
      <c r="B26" s="8"/>
    </row>
    <row r="27" spans="1:8" x14ac:dyDescent="0.25">
      <c r="A27" s="6" t="s">
        <v>18</v>
      </c>
      <c r="B27" s="8"/>
    </row>
    <row r="28" spans="1:8" x14ac:dyDescent="0.25">
      <c r="A28" s="6" t="s">
        <v>41</v>
      </c>
      <c r="B28" s="21">
        <f>SUM(B12:B27)</f>
        <v>0</v>
      </c>
      <c r="F28" s="6" t="s">
        <v>45</v>
      </c>
    </row>
    <row r="29" spans="1:8" x14ac:dyDescent="0.25">
      <c r="D29" s="6" t="s">
        <v>37</v>
      </c>
      <c r="E29" s="20">
        <f>SUM(B12:B27)+H10</f>
        <v>0</v>
      </c>
      <c r="F29" s="20">
        <f>SUM(B12:B27)+H10</f>
        <v>0</v>
      </c>
    </row>
    <row r="30" spans="1:8" x14ac:dyDescent="0.25">
      <c r="D30" s="6"/>
      <c r="E30" s="14"/>
      <c r="F30" s="14"/>
    </row>
    <row r="31" spans="1:8" x14ac:dyDescent="0.25">
      <c r="C31" s="15"/>
      <c r="D31" s="6"/>
    </row>
    <row r="32" spans="1:8" x14ac:dyDescent="0.25">
      <c r="D32" s="6" t="s">
        <v>26</v>
      </c>
      <c r="E32" s="24" t="s">
        <v>21</v>
      </c>
      <c r="F32" s="24" t="s">
        <v>22</v>
      </c>
    </row>
    <row r="33" spans="4:6" x14ac:dyDescent="0.25">
      <c r="D33" s="6" t="s">
        <v>36</v>
      </c>
      <c r="E33" s="23">
        <v>0.53500000000000003</v>
      </c>
      <c r="F33" s="23">
        <v>0.1</v>
      </c>
    </row>
    <row r="34" spans="4:6" x14ac:dyDescent="0.25">
      <c r="D34" s="6" t="s">
        <v>27</v>
      </c>
      <c r="E34" s="34">
        <f>IF(E32="TDC",E29,(IF(E32="NONE",0,(IF(E32="MTDC",H10+B13+B14+B16+B17+B18+B19+B27+(IF(B21&gt;=50000,50000,B21))+(IF(B22&gt;=50000,50000,B22))+(IF(B23&gt;=50000,50000,B23)),(IF(E32="Salary &amp; Fringes Only",H10,"Please Enter F&amp;A Rate Type")))))))</f>
        <v>0</v>
      </c>
      <c r="F34" s="34">
        <f>IF(F32="TDC",F29,(IF(F32="NONE",0,(IF(F32="MTDC",H10+B13+B14+B16+B17+B18+B19+B27+(IF(B21&gt;=50000,50000,B21))+(IF(B22&gt;=50000,50000,B22))+(IF(B23&gt;=50000,50000,B23)),(IF(F32="Salary &amp; Fringes Only",H10,"Please Enter F&amp;A Rate Type")))))))</f>
        <v>0</v>
      </c>
    </row>
    <row r="35" spans="4:6" x14ac:dyDescent="0.25">
      <c r="D35" s="6" t="s">
        <v>40</v>
      </c>
      <c r="E35" s="22">
        <f>E34*E33</f>
        <v>0</v>
      </c>
      <c r="F35" s="22">
        <f>F34*F33</f>
        <v>0</v>
      </c>
    </row>
    <row r="36" spans="4:6" x14ac:dyDescent="0.25">
      <c r="E36" s="19"/>
      <c r="F36" s="19"/>
    </row>
    <row r="37" spans="4:6" x14ac:dyDescent="0.25">
      <c r="D37" s="6" t="s">
        <v>28</v>
      </c>
      <c r="E37" s="22">
        <f>E29+E35</f>
        <v>0</v>
      </c>
      <c r="F37" s="22">
        <f>F29+F35</f>
        <v>0</v>
      </c>
    </row>
  </sheetData>
  <sheetProtection selectLockedCells="1"/>
  <protectedRanges>
    <protectedRange password="C549" sqref="E32:F33" name="FA Information"/>
    <protectedRange password="C549" sqref="B12:B27" name="Other Direct Costs"/>
    <protectedRange password="C549" sqref="A3:D9" name="Personnel"/>
  </protectedRanges>
  <pageMargins left="0.7" right="0.7" top="0.75" bottom="0.75" header="0.3" footer="0.3"/>
  <pageSetup scale="82" orientation="landscape" r:id="rId1"/>
  <headerFooter>
    <oddHeader>&amp;CBUDGET</oddHeader>
    <oddFooter>&amp;C&amp;D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ValidationSources!$A$12:$A$19</xm:f>
          </x14:formula1>
          <xm:sqref>B3:B9</xm:sqref>
        </x14:dataValidation>
        <x14:dataValidation type="list" showInputMessage="1" showErrorMessage="1" xr:uid="{00000000-0002-0000-0000-000001000000}">
          <x14:formula1>
            <xm:f>ValidationSources!$A$2:$A$5</xm:f>
          </x14:formula1>
          <xm:sqref>E32:F32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7"/>
  <sheetViews>
    <sheetView workbookViewId="0">
      <selection activeCell="E21" sqref="E21"/>
    </sheetView>
  </sheetViews>
  <sheetFormatPr defaultColWidth="9.140625" defaultRowHeight="15" x14ac:dyDescent="0.25"/>
  <cols>
    <col min="1" max="1" width="34.28515625" style="4" customWidth="1"/>
    <col min="2" max="2" width="31.85546875" style="4" customWidth="1"/>
    <col min="3" max="3" width="13.42578125" style="4" customWidth="1"/>
    <col min="4" max="4" width="9.140625" style="4" bestFit="1" customWidth="1"/>
    <col min="5" max="5" width="22" style="4" customWidth="1"/>
    <col min="6" max="6" width="11" style="4" bestFit="1" customWidth="1"/>
    <col min="7" max="7" width="14.28515625" style="4" customWidth="1"/>
    <col min="8" max="8" width="14.85546875" style="4" bestFit="1" customWidth="1"/>
    <col min="9" max="16384" width="9.140625" style="4"/>
  </cols>
  <sheetData>
    <row r="1" spans="1:9" x14ac:dyDescent="0.25">
      <c r="E1" s="5" t="s">
        <v>48</v>
      </c>
      <c r="F1" s="9">
        <v>0.01</v>
      </c>
    </row>
    <row r="2" spans="1:9" s="6" customFormat="1" x14ac:dyDescent="0.25">
      <c r="A2" s="5" t="s">
        <v>0</v>
      </c>
      <c r="B2" s="5" t="s">
        <v>2</v>
      </c>
      <c r="C2" s="5" t="s">
        <v>1</v>
      </c>
      <c r="D2" s="5" t="s">
        <v>5</v>
      </c>
      <c r="E2" s="5" t="s">
        <v>3</v>
      </c>
      <c r="F2" s="5" t="s">
        <v>35</v>
      </c>
      <c r="G2" s="5" t="s">
        <v>4</v>
      </c>
      <c r="H2" s="5" t="s">
        <v>39</v>
      </c>
    </row>
    <row r="3" spans="1:9" x14ac:dyDescent="0.25">
      <c r="A3" s="7"/>
      <c r="B3" s="7" t="s">
        <v>44</v>
      </c>
      <c r="C3" s="8"/>
      <c r="D3" s="9"/>
      <c r="E3" s="17">
        <f>IF(B3="","",C3*D3)</f>
        <v>0</v>
      </c>
      <c r="F3" s="18">
        <f>IF(E3="","",(VLOOKUP($B3,ValidationSources!$A$11:$B$19,2,FALSE)+F1))</f>
        <v>0.34500000000000003</v>
      </c>
      <c r="G3" s="17">
        <f t="shared" ref="G3:G9" si="0">IF(E3="","",(E3*F3))</f>
        <v>0</v>
      </c>
      <c r="H3" s="17">
        <f t="shared" ref="H3:H9" si="1">IF(E3="","",E3+G3)</f>
        <v>0</v>
      </c>
    </row>
    <row r="4" spans="1:9" x14ac:dyDescent="0.25">
      <c r="A4" s="7"/>
      <c r="B4" s="7"/>
      <c r="C4" s="8"/>
      <c r="D4" s="9"/>
      <c r="E4" s="17" t="str">
        <f t="shared" ref="E4:E9" si="2">IF(B4="","",C4*D4)</f>
        <v/>
      </c>
      <c r="F4" s="18" t="str">
        <f>IF(E4="","",(VLOOKUP($B4,ValidationSources!$A$11:$B$19,2,FALSE)+F2))</f>
        <v/>
      </c>
      <c r="G4" s="17" t="str">
        <f t="shared" si="0"/>
        <v/>
      </c>
      <c r="H4" s="17" t="str">
        <f t="shared" si="1"/>
        <v/>
      </c>
    </row>
    <row r="5" spans="1:9" x14ac:dyDescent="0.25">
      <c r="A5" s="7"/>
      <c r="B5" s="7"/>
      <c r="C5" s="8"/>
      <c r="D5" s="9"/>
      <c r="E5" s="17" t="str">
        <f t="shared" si="2"/>
        <v/>
      </c>
      <c r="F5" s="18" t="str">
        <f>IF(E5="","",(VLOOKUP($B5,ValidationSources!$A$11:$B$19,2,FALSE)+F3))</f>
        <v/>
      </c>
      <c r="G5" s="17" t="str">
        <f t="shared" si="0"/>
        <v/>
      </c>
      <c r="H5" s="17" t="str">
        <f t="shared" si="1"/>
        <v/>
      </c>
    </row>
    <row r="6" spans="1:9" x14ac:dyDescent="0.25">
      <c r="A6" s="7"/>
      <c r="B6" s="7"/>
      <c r="C6" s="8"/>
      <c r="D6" s="9"/>
      <c r="E6" s="17" t="str">
        <f t="shared" si="2"/>
        <v/>
      </c>
      <c r="F6" s="18" t="str">
        <f>IF(E6="","",(VLOOKUP($B6,ValidationSources!$A$11:$B$19,2,FALSE)+F4))</f>
        <v/>
      </c>
      <c r="G6" s="17" t="str">
        <f t="shared" si="0"/>
        <v/>
      </c>
      <c r="H6" s="17" t="str">
        <f t="shared" si="1"/>
        <v/>
      </c>
    </row>
    <row r="7" spans="1:9" x14ac:dyDescent="0.25">
      <c r="A7" s="7"/>
      <c r="B7" s="7"/>
      <c r="C7" s="8"/>
      <c r="D7" s="9"/>
      <c r="E7" s="17" t="str">
        <f t="shared" si="2"/>
        <v/>
      </c>
      <c r="F7" s="18" t="str">
        <f>IF(E7="","",(VLOOKUP($B7,ValidationSources!$A$11:$B$19,2,FALSE)+F5))</f>
        <v/>
      </c>
      <c r="G7" s="17" t="str">
        <f t="shared" si="0"/>
        <v/>
      </c>
      <c r="H7" s="17" t="str">
        <f t="shared" si="1"/>
        <v/>
      </c>
    </row>
    <row r="8" spans="1:9" x14ac:dyDescent="0.25">
      <c r="A8" s="7"/>
      <c r="B8" s="7"/>
      <c r="C8" s="8"/>
      <c r="D8" s="9"/>
      <c r="E8" s="17" t="str">
        <f t="shared" si="2"/>
        <v/>
      </c>
      <c r="F8" s="18" t="str">
        <f>IF(E8="","",(VLOOKUP($B8,ValidationSources!$A$11:$B$19,2,FALSE)+F6))</f>
        <v/>
      </c>
      <c r="G8" s="17" t="str">
        <f t="shared" si="0"/>
        <v/>
      </c>
      <c r="H8" s="17" t="str">
        <f t="shared" si="1"/>
        <v/>
      </c>
    </row>
    <row r="9" spans="1:9" x14ac:dyDescent="0.25">
      <c r="A9" s="7"/>
      <c r="B9" s="7"/>
      <c r="C9" s="8"/>
      <c r="D9" s="9"/>
      <c r="E9" s="17" t="str">
        <f t="shared" si="2"/>
        <v/>
      </c>
      <c r="F9" s="18" t="str">
        <f>IF(E9="","",(VLOOKUP($B9,ValidationSources!$A$11:$B$19,2,FALSE)+F7))</f>
        <v/>
      </c>
      <c r="G9" s="17" t="str">
        <f t="shared" si="0"/>
        <v/>
      </c>
      <c r="H9" s="17" t="str">
        <f t="shared" si="1"/>
        <v/>
      </c>
    </row>
    <row r="10" spans="1:9" x14ac:dyDescent="0.25">
      <c r="D10" s="33" t="s">
        <v>38</v>
      </c>
      <c r="E10" s="20">
        <f>SUM(E3:E9)</f>
        <v>0</v>
      </c>
      <c r="F10" s="19"/>
      <c r="G10" s="20">
        <f>SUM(G3:G9)</f>
        <v>0</v>
      </c>
      <c r="H10" s="20">
        <f>SUM(H3:H9)</f>
        <v>0</v>
      </c>
    </row>
    <row r="11" spans="1:9" x14ac:dyDescent="0.25">
      <c r="A11" s="6"/>
      <c r="B11" s="6" t="s">
        <v>46</v>
      </c>
    </row>
    <row r="12" spans="1:9" x14ac:dyDescent="0.25">
      <c r="A12" s="6" t="s">
        <v>6</v>
      </c>
      <c r="B12" s="8"/>
    </row>
    <row r="13" spans="1:9" x14ac:dyDescent="0.25">
      <c r="A13" s="6" t="s">
        <v>7</v>
      </c>
      <c r="B13" s="8"/>
      <c r="E13" s="10"/>
      <c r="F13" s="10"/>
      <c r="G13" s="10"/>
      <c r="H13" s="10"/>
      <c r="I13" s="10"/>
    </row>
    <row r="14" spans="1:9" x14ac:dyDescent="0.25">
      <c r="A14" s="6" t="s">
        <v>8</v>
      </c>
      <c r="B14" s="8"/>
      <c r="E14" s="11"/>
      <c r="F14" s="11"/>
      <c r="G14" s="10"/>
      <c r="H14" s="10"/>
      <c r="I14" s="10"/>
    </row>
    <row r="15" spans="1:9" x14ac:dyDescent="0.25">
      <c r="A15" s="6" t="s">
        <v>9</v>
      </c>
      <c r="B15" s="8"/>
      <c r="E15" s="11"/>
      <c r="F15" s="11"/>
      <c r="G15" s="11"/>
      <c r="H15" s="10"/>
      <c r="I15" s="10"/>
    </row>
    <row r="16" spans="1:9" x14ac:dyDescent="0.25">
      <c r="A16" s="6" t="s">
        <v>10</v>
      </c>
      <c r="B16" s="8"/>
      <c r="E16" s="10"/>
      <c r="F16" s="10"/>
      <c r="G16" s="12"/>
      <c r="H16" s="10"/>
      <c r="I16" s="10"/>
    </row>
    <row r="17" spans="1:9" x14ac:dyDescent="0.25">
      <c r="A17" s="6" t="s">
        <v>11</v>
      </c>
      <c r="B17" s="8"/>
      <c r="E17" s="10"/>
      <c r="F17" s="10"/>
      <c r="G17" s="10"/>
      <c r="H17" s="10"/>
      <c r="I17" s="10"/>
    </row>
    <row r="18" spans="1:9" x14ac:dyDescent="0.25">
      <c r="A18" s="6" t="s">
        <v>12</v>
      </c>
      <c r="B18" s="8"/>
      <c r="E18" s="10"/>
      <c r="F18" s="10"/>
      <c r="G18" s="10"/>
      <c r="H18" s="10"/>
      <c r="I18" s="10"/>
    </row>
    <row r="19" spans="1:9" x14ac:dyDescent="0.25">
      <c r="A19" s="6" t="s">
        <v>13</v>
      </c>
      <c r="B19" s="8"/>
      <c r="E19" s="11"/>
      <c r="F19" s="11"/>
      <c r="G19" s="10"/>
      <c r="H19" s="10"/>
      <c r="I19" s="10"/>
    </row>
    <row r="20" spans="1:9" x14ac:dyDescent="0.25">
      <c r="A20" s="6" t="s">
        <v>14</v>
      </c>
      <c r="B20" s="8"/>
      <c r="E20" s="11"/>
      <c r="F20" s="11"/>
      <c r="G20" s="10"/>
      <c r="H20" s="10"/>
      <c r="I20" s="10"/>
    </row>
    <row r="21" spans="1:9" x14ac:dyDescent="0.25">
      <c r="A21" s="13" t="s">
        <v>29</v>
      </c>
      <c r="B21" s="8"/>
      <c r="E21" s="10"/>
      <c r="F21" s="12"/>
      <c r="G21" s="10"/>
      <c r="H21" s="10"/>
      <c r="I21" s="10"/>
    </row>
    <row r="22" spans="1:9" x14ac:dyDescent="0.25">
      <c r="A22" s="13" t="s">
        <v>31</v>
      </c>
      <c r="B22" s="8"/>
      <c r="E22" s="10"/>
      <c r="F22" s="10"/>
      <c r="G22" s="10"/>
      <c r="H22" s="10"/>
      <c r="I22" s="10"/>
    </row>
    <row r="23" spans="1:9" x14ac:dyDescent="0.25">
      <c r="A23" s="13" t="s">
        <v>30</v>
      </c>
      <c r="B23" s="8"/>
    </row>
    <row r="24" spans="1:9" x14ac:dyDescent="0.25">
      <c r="A24" s="6" t="s">
        <v>15</v>
      </c>
      <c r="B24" s="8"/>
    </row>
    <row r="25" spans="1:9" x14ac:dyDescent="0.25">
      <c r="A25" s="6" t="s">
        <v>16</v>
      </c>
      <c r="B25" s="8"/>
    </row>
    <row r="26" spans="1:9" x14ac:dyDescent="0.25">
      <c r="A26" s="6" t="s">
        <v>17</v>
      </c>
      <c r="B26" s="8"/>
    </row>
    <row r="27" spans="1:9" x14ac:dyDescent="0.25">
      <c r="A27" s="6" t="s">
        <v>18</v>
      </c>
      <c r="B27" s="8"/>
    </row>
    <row r="28" spans="1:9" x14ac:dyDescent="0.25">
      <c r="A28" s="6" t="s">
        <v>41</v>
      </c>
      <c r="B28" s="21">
        <f>SUM(B12:B27)</f>
        <v>0</v>
      </c>
      <c r="G28" s="6" t="s">
        <v>45</v>
      </c>
    </row>
    <row r="29" spans="1:9" x14ac:dyDescent="0.25">
      <c r="E29" s="6" t="s">
        <v>37</v>
      </c>
      <c r="F29" s="20">
        <f>SUM(B12:B27)+H10</f>
        <v>0</v>
      </c>
      <c r="G29" s="20">
        <f>SUM(B12:B27)+H10</f>
        <v>0</v>
      </c>
    </row>
    <row r="30" spans="1:9" x14ac:dyDescent="0.25">
      <c r="E30" s="6"/>
      <c r="F30" s="14"/>
      <c r="G30" s="14"/>
    </row>
    <row r="31" spans="1:9" x14ac:dyDescent="0.25">
      <c r="C31" s="15"/>
      <c r="D31" s="16"/>
      <c r="E31" s="6"/>
    </row>
    <row r="32" spans="1:9" x14ac:dyDescent="0.25">
      <c r="E32" s="6" t="s">
        <v>26</v>
      </c>
      <c r="F32" s="31" t="str">
        <f>Budget!E32</f>
        <v>MTDC</v>
      </c>
      <c r="G32" s="31" t="str">
        <f>Budget!F32</f>
        <v>TDC</v>
      </c>
    </row>
    <row r="33" spans="5:7" x14ac:dyDescent="0.25">
      <c r="E33" s="6" t="s">
        <v>36</v>
      </c>
      <c r="F33" s="36">
        <f>Budget!E33</f>
        <v>0.53500000000000003</v>
      </c>
      <c r="G33" s="36">
        <f>Budget!F33</f>
        <v>0.1</v>
      </c>
    </row>
    <row r="34" spans="5:7" x14ac:dyDescent="0.25">
      <c r="E34" s="6" t="s">
        <v>27</v>
      </c>
      <c r="F34" s="22">
        <f>IF(F32="TDC",F29,(IF(F32="NONE",0,(IF(F32="MTDC",H10+B13+B14+B16+B17+B18+B19+B27+(IF(B21&gt;=25000,25000,B21))+(IF(B22&gt;=25000,25000,B22))+(IF(B23&gt;=25000,25000,B23)),(IF(F32="Salary &amp; Fringes Only",H10,"Please Enter F&amp;A Rate Type")))))))</f>
        <v>0</v>
      </c>
      <c r="G34" s="22">
        <f>IF(G32="TDC",G29,(IF(G32="NONE",0,(IF(G32="MTDC",I10+C13+C14+C16+C17+C18+C19+C27+(IF(C21&gt;=25000,25000,C21))+(IF(C22&gt;=25000,25000,C22))+(IF(C23&gt;=25000,25000,C23)),(IF(G32="Salary &amp; Fringes Only",I10,"Please Enter F&amp;A Rate Type")))))))</f>
        <v>0</v>
      </c>
    </row>
    <row r="35" spans="5:7" x14ac:dyDescent="0.25">
      <c r="E35" s="6" t="s">
        <v>40</v>
      </c>
      <c r="F35" s="22">
        <f>F34*F33</f>
        <v>0</v>
      </c>
      <c r="G35" s="22">
        <f>G34*G33</f>
        <v>0</v>
      </c>
    </row>
    <row r="36" spans="5:7" x14ac:dyDescent="0.25">
      <c r="F36" s="19"/>
      <c r="G36" s="19"/>
    </row>
    <row r="37" spans="5:7" x14ac:dyDescent="0.25">
      <c r="E37" s="6" t="s">
        <v>28</v>
      </c>
      <c r="F37" s="22">
        <f>F29+F35</f>
        <v>0</v>
      </c>
      <c r="G37" s="22">
        <f>G29+G35</f>
        <v>0</v>
      </c>
    </row>
  </sheetData>
  <sheetProtection selectLockedCells="1"/>
  <protectedRanges>
    <protectedRange password="C549" sqref="F32:G33" name="FA Information"/>
    <protectedRange password="C549" sqref="B12:B27" name="Other Direct Costs"/>
    <protectedRange password="C549" sqref="A3:D9 F1" name="Personnel"/>
  </protectedRanges>
  <pageMargins left="0.7" right="0.7" top="0.75" bottom="0.75" header="0.3" footer="0.3"/>
  <pageSetup scale="82" orientation="landscape" r:id="rId1"/>
  <headerFooter>
    <oddHeader>&amp;CBUDGET</oddHeader>
    <oddFooter>&amp;C&amp;D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ValidationSources!$A$2:$A$5</xm:f>
          </x14:formula1>
          <xm:sqref>F32:G32</xm:sqref>
        </x14:dataValidation>
        <x14:dataValidation type="list" allowBlank="1" showInputMessage="1" showErrorMessage="1" xr:uid="{00000000-0002-0000-0100-000001000000}">
          <x14:formula1>
            <xm:f>ValidationSources!$A$12:$A$19</xm:f>
          </x14:formula1>
          <xm:sqref>B3:B9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"/>
  <sheetViews>
    <sheetView workbookViewId="0">
      <selection activeCell="A3" sqref="A3"/>
    </sheetView>
  </sheetViews>
  <sheetFormatPr defaultColWidth="9.140625" defaultRowHeight="15" x14ac:dyDescent="0.25"/>
  <cols>
    <col min="1" max="1" width="34.28515625" style="4" customWidth="1"/>
    <col min="2" max="2" width="31.85546875" style="4" customWidth="1"/>
    <col min="3" max="3" width="13.42578125" style="4" customWidth="1"/>
    <col min="4" max="4" width="9.140625" style="4" bestFit="1" customWidth="1"/>
    <col min="5" max="5" width="22.140625" style="4" customWidth="1"/>
    <col min="6" max="6" width="11" style="4" bestFit="1" customWidth="1"/>
    <col min="7" max="7" width="14.28515625" style="4" customWidth="1"/>
    <col min="8" max="8" width="14.85546875" style="4" bestFit="1" customWidth="1"/>
    <col min="9" max="16384" width="9.140625" style="4"/>
  </cols>
  <sheetData>
    <row r="1" spans="1:9" x14ac:dyDescent="0.25">
      <c r="A1" s="4" t="s">
        <v>19</v>
      </c>
      <c r="E1" s="5" t="s">
        <v>48</v>
      </c>
      <c r="F1" s="9">
        <v>0.01</v>
      </c>
    </row>
    <row r="2" spans="1:9" s="6" customFormat="1" x14ac:dyDescent="0.25">
      <c r="A2" s="5" t="s">
        <v>0</v>
      </c>
      <c r="B2" s="5" t="s">
        <v>2</v>
      </c>
      <c r="C2" s="5" t="s">
        <v>1</v>
      </c>
      <c r="D2" s="5" t="s">
        <v>5</v>
      </c>
      <c r="E2" s="5" t="s">
        <v>3</v>
      </c>
      <c r="F2" s="5" t="s">
        <v>35</v>
      </c>
      <c r="G2" s="5" t="s">
        <v>4</v>
      </c>
      <c r="H2" s="5" t="s">
        <v>39</v>
      </c>
    </row>
    <row r="3" spans="1:9" x14ac:dyDescent="0.25">
      <c r="A3" s="7"/>
      <c r="B3" s="7" t="s">
        <v>44</v>
      </c>
      <c r="C3" s="8"/>
      <c r="D3" s="9"/>
      <c r="E3" s="17">
        <f>IF(B3="","",C3*D3)</f>
        <v>0</v>
      </c>
      <c r="F3" s="18">
        <f>IF(E3="","",(VLOOKUP($B3,ValidationSources!$A$11:$B$19,2,FALSE)+F1))</f>
        <v>0.34500000000000003</v>
      </c>
      <c r="G3" s="17">
        <f t="shared" ref="G3:G9" si="0">IF(E3="","",(E3*F3))</f>
        <v>0</v>
      </c>
      <c r="H3" s="17">
        <f t="shared" ref="H3:H9" si="1">IF(E3="","",E3+G3)</f>
        <v>0</v>
      </c>
    </row>
    <row r="4" spans="1:9" x14ac:dyDescent="0.25">
      <c r="A4" s="7"/>
      <c r="B4" s="7"/>
      <c r="C4" s="8"/>
      <c r="D4" s="9"/>
      <c r="E4" s="17" t="str">
        <f t="shared" ref="E4:E9" si="2">IF(B4="","",C4*D4)</f>
        <v/>
      </c>
      <c r="F4" s="18" t="str">
        <f>IF(E4="","",(VLOOKUP($B4,ValidationSources!$A$11:$B$19,2,FALSE)+F2))</f>
        <v/>
      </c>
      <c r="G4" s="17" t="str">
        <f t="shared" si="0"/>
        <v/>
      </c>
      <c r="H4" s="17" t="str">
        <f t="shared" si="1"/>
        <v/>
      </c>
    </row>
    <row r="5" spans="1:9" x14ac:dyDescent="0.25">
      <c r="A5" s="7"/>
      <c r="B5" s="7"/>
      <c r="C5" s="8"/>
      <c r="D5" s="9"/>
      <c r="E5" s="17" t="str">
        <f t="shared" si="2"/>
        <v/>
      </c>
      <c r="F5" s="18" t="str">
        <f>IF(E5="","",(VLOOKUP($B5,ValidationSources!$A$11:$B$19,2,FALSE)+F3))</f>
        <v/>
      </c>
      <c r="G5" s="17" t="str">
        <f t="shared" si="0"/>
        <v/>
      </c>
      <c r="H5" s="17" t="str">
        <f t="shared" si="1"/>
        <v/>
      </c>
    </row>
    <row r="6" spans="1:9" x14ac:dyDescent="0.25">
      <c r="A6" s="7"/>
      <c r="B6" s="7"/>
      <c r="C6" s="8"/>
      <c r="D6" s="9"/>
      <c r="E6" s="17" t="str">
        <f t="shared" si="2"/>
        <v/>
      </c>
      <c r="F6" s="18" t="str">
        <f>IF(E6="","",(VLOOKUP($B6,ValidationSources!$A$11:$B$19,2,FALSE)+F4))</f>
        <v/>
      </c>
      <c r="G6" s="17" t="str">
        <f t="shared" si="0"/>
        <v/>
      </c>
      <c r="H6" s="17" t="str">
        <f t="shared" si="1"/>
        <v/>
      </c>
    </row>
    <row r="7" spans="1:9" x14ac:dyDescent="0.25">
      <c r="A7" s="7"/>
      <c r="B7" s="7"/>
      <c r="C7" s="8"/>
      <c r="D7" s="9"/>
      <c r="E7" s="17" t="str">
        <f t="shared" si="2"/>
        <v/>
      </c>
      <c r="F7" s="18" t="str">
        <f>IF(E7="","",(VLOOKUP($B7,ValidationSources!$A$11:$B$19,2,FALSE)+F5))</f>
        <v/>
      </c>
      <c r="G7" s="17" t="str">
        <f t="shared" si="0"/>
        <v/>
      </c>
      <c r="H7" s="17" t="str">
        <f t="shared" si="1"/>
        <v/>
      </c>
    </row>
    <row r="8" spans="1:9" x14ac:dyDescent="0.25">
      <c r="A8" s="7"/>
      <c r="B8" s="7"/>
      <c r="C8" s="8"/>
      <c r="D8" s="9"/>
      <c r="E8" s="17" t="str">
        <f t="shared" si="2"/>
        <v/>
      </c>
      <c r="F8" s="18" t="str">
        <f>IF(E8="","",(VLOOKUP($B8,ValidationSources!$A$11:$B$19,2,FALSE)+F6))</f>
        <v/>
      </c>
      <c r="G8" s="17" t="str">
        <f t="shared" si="0"/>
        <v/>
      </c>
      <c r="H8" s="17" t="str">
        <f t="shared" si="1"/>
        <v/>
      </c>
    </row>
    <row r="9" spans="1:9" x14ac:dyDescent="0.25">
      <c r="A9" s="7"/>
      <c r="B9" s="7"/>
      <c r="C9" s="8"/>
      <c r="D9" s="9"/>
      <c r="E9" s="17" t="str">
        <f t="shared" si="2"/>
        <v/>
      </c>
      <c r="F9" s="18" t="str">
        <f>IF(E9="","",(VLOOKUP($B9,ValidationSources!$A$11:$B$19,2,FALSE)+F7))</f>
        <v/>
      </c>
      <c r="G9" s="17" t="str">
        <f t="shared" si="0"/>
        <v/>
      </c>
      <c r="H9" s="17" t="str">
        <f t="shared" si="1"/>
        <v/>
      </c>
    </row>
    <row r="10" spans="1:9" x14ac:dyDescent="0.25">
      <c r="D10" s="33" t="s">
        <v>38</v>
      </c>
      <c r="E10" s="20">
        <f>SUM(E3:E9)</f>
        <v>0</v>
      </c>
      <c r="F10" s="19"/>
      <c r="G10" s="20">
        <f>SUM(G3:G9)</f>
        <v>0</v>
      </c>
      <c r="H10" s="20">
        <f>SUM(H3:H9)</f>
        <v>0</v>
      </c>
    </row>
    <row r="11" spans="1:9" x14ac:dyDescent="0.25">
      <c r="A11" s="6"/>
      <c r="B11" s="6" t="s">
        <v>46</v>
      </c>
    </row>
    <row r="12" spans="1:9" x14ac:dyDescent="0.25">
      <c r="A12" s="6" t="s">
        <v>6</v>
      </c>
      <c r="B12" s="8"/>
    </row>
    <row r="13" spans="1:9" x14ac:dyDescent="0.25">
      <c r="A13" s="6" t="s">
        <v>7</v>
      </c>
      <c r="B13" s="8"/>
      <c r="E13" s="10"/>
      <c r="F13" s="10"/>
      <c r="G13" s="10"/>
      <c r="H13" s="10"/>
      <c r="I13" s="10"/>
    </row>
    <row r="14" spans="1:9" x14ac:dyDescent="0.25">
      <c r="A14" s="6" t="s">
        <v>8</v>
      </c>
      <c r="B14" s="8"/>
      <c r="E14" s="11"/>
      <c r="F14" s="11"/>
      <c r="G14" s="10"/>
      <c r="H14" s="10"/>
      <c r="I14" s="10"/>
    </row>
    <row r="15" spans="1:9" x14ac:dyDescent="0.25">
      <c r="A15" s="6" t="s">
        <v>9</v>
      </c>
      <c r="B15" s="8"/>
      <c r="E15" s="11"/>
      <c r="F15" s="11"/>
      <c r="G15" s="11"/>
      <c r="H15" s="10"/>
      <c r="I15" s="10"/>
    </row>
    <row r="16" spans="1:9" x14ac:dyDescent="0.25">
      <c r="A16" s="6" t="s">
        <v>10</v>
      </c>
      <c r="B16" s="8"/>
      <c r="E16" s="10"/>
      <c r="F16" s="10"/>
      <c r="G16" s="12"/>
      <c r="H16" s="10"/>
      <c r="I16" s="10"/>
    </row>
    <row r="17" spans="1:9" x14ac:dyDescent="0.25">
      <c r="A17" s="6" t="s">
        <v>11</v>
      </c>
      <c r="B17" s="8"/>
      <c r="E17" s="10"/>
      <c r="F17" s="10"/>
      <c r="G17" s="10"/>
      <c r="H17" s="10"/>
      <c r="I17" s="10"/>
    </row>
    <row r="18" spans="1:9" x14ac:dyDescent="0.25">
      <c r="A18" s="6" t="s">
        <v>12</v>
      </c>
      <c r="B18" s="8"/>
      <c r="E18" s="10"/>
      <c r="F18" s="10"/>
      <c r="G18" s="10"/>
      <c r="H18" s="10"/>
      <c r="I18" s="10"/>
    </row>
    <row r="19" spans="1:9" x14ac:dyDescent="0.25">
      <c r="A19" s="6" t="s">
        <v>13</v>
      </c>
      <c r="B19" s="8"/>
      <c r="E19" s="11"/>
      <c r="F19" s="11"/>
      <c r="G19" s="10"/>
      <c r="H19" s="10"/>
      <c r="I19" s="10"/>
    </row>
    <row r="20" spans="1:9" x14ac:dyDescent="0.25">
      <c r="A20" s="6" t="s">
        <v>14</v>
      </c>
      <c r="B20" s="8"/>
      <c r="E20" s="11"/>
      <c r="F20" s="11"/>
      <c r="G20" s="10"/>
      <c r="H20" s="10"/>
      <c r="I20" s="10"/>
    </row>
    <row r="21" spans="1:9" x14ac:dyDescent="0.25">
      <c r="A21" s="13" t="s">
        <v>29</v>
      </c>
      <c r="B21" s="8"/>
      <c r="E21" s="10"/>
      <c r="F21" s="12"/>
      <c r="G21" s="10"/>
      <c r="H21" s="10"/>
      <c r="I21" s="10"/>
    </row>
    <row r="22" spans="1:9" x14ac:dyDescent="0.25">
      <c r="A22" s="13" t="s">
        <v>31</v>
      </c>
      <c r="B22" s="8"/>
      <c r="E22" s="10"/>
      <c r="F22" s="10"/>
      <c r="G22" s="10"/>
      <c r="H22" s="10"/>
      <c r="I22" s="10"/>
    </row>
    <row r="23" spans="1:9" x14ac:dyDescent="0.25">
      <c r="A23" s="13" t="s">
        <v>30</v>
      </c>
      <c r="B23" s="8"/>
    </row>
    <row r="24" spans="1:9" x14ac:dyDescent="0.25">
      <c r="A24" s="6" t="s">
        <v>15</v>
      </c>
      <c r="B24" s="8"/>
    </row>
    <row r="25" spans="1:9" x14ac:dyDescent="0.25">
      <c r="A25" s="6" t="s">
        <v>16</v>
      </c>
      <c r="B25" s="8"/>
    </row>
    <row r="26" spans="1:9" x14ac:dyDescent="0.25">
      <c r="A26" s="6" t="s">
        <v>17</v>
      </c>
      <c r="B26" s="8"/>
    </row>
    <row r="27" spans="1:9" x14ac:dyDescent="0.25">
      <c r="A27" s="6" t="s">
        <v>18</v>
      </c>
      <c r="B27" s="8"/>
    </row>
    <row r="28" spans="1:9" x14ac:dyDescent="0.25">
      <c r="A28" s="6" t="s">
        <v>41</v>
      </c>
      <c r="B28" s="21">
        <f>SUM(B12:B27)</f>
        <v>0</v>
      </c>
      <c r="G28" s="6" t="s">
        <v>45</v>
      </c>
    </row>
    <row r="29" spans="1:9" x14ac:dyDescent="0.25">
      <c r="E29" s="6" t="s">
        <v>37</v>
      </c>
      <c r="F29" s="20">
        <f>SUM(B12:B27)+H10</f>
        <v>0</v>
      </c>
      <c r="G29" s="20">
        <f>SUM(B12:B27)+H10</f>
        <v>0</v>
      </c>
    </row>
    <row r="30" spans="1:9" x14ac:dyDescent="0.25">
      <c r="E30" s="6"/>
      <c r="F30" s="14"/>
      <c r="G30" s="14"/>
    </row>
    <row r="31" spans="1:9" x14ac:dyDescent="0.25">
      <c r="C31" s="15"/>
      <c r="D31" s="16"/>
      <c r="E31" s="6"/>
    </row>
    <row r="32" spans="1:9" x14ac:dyDescent="0.25">
      <c r="E32" s="6" t="s">
        <v>26</v>
      </c>
      <c r="F32" s="32" t="str">
        <f>Budget!E32</f>
        <v>MTDC</v>
      </c>
      <c r="G32" s="32" t="str">
        <f>Budget!F32</f>
        <v>TDC</v>
      </c>
    </row>
    <row r="33" spans="5:7" x14ac:dyDescent="0.25">
      <c r="E33" s="6" t="s">
        <v>36</v>
      </c>
      <c r="F33" s="22">
        <f>Budget!E33</f>
        <v>0.53500000000000003</v>
      </c>
      <c r="G33" s="22">
        <f>Budget!F33</f>
        <v>0.1</v>
      </c>
    </row>
    <row r="34" spans="5:7" x14ac:dyDescent="0.25">
      <c r="E34" s="6" t="s">
        <v>27</v>
      </c>
      <c r="F34" s="22">
        <f>IF(F32="TDC",F29,(IF(F32="NONE",0,(IF(F32="MTDC",H10+B13+B14+B16+B17+B18+B19+B27+(IF(B21&gt;=25000,25000,B21))+(IF(B22&gt;=25000,25000,B22))+(IF(B23&gt;=25000,25000,B23)),(IF(F32="Salary &amp; Fringes Only",H10,"Please Enter F&amp;A Rate Type")))))))</f>
        <v>0</v>
      </c>
      <c r="G34" s="22">
        <f>IF(G32="TDC",G29,(IF(G32="NONE",0,(IF(G32="MTDC",I10+C13+C14+C16+C17+C18+C19+C27+(IF(C21&gt;=25000,25000,C21))+(IF(C22&gt;=25000,25000,C22))+(IF(C23&gt;=25000,25000,C23)),(IF(G32="Salary &amp; Fringes Only",I10,"Please Enter F&amp;A Rate Type")))))))</f>
        <v>0</v>
      </c>
    </row>
    <row r="35" spans="5:7" x14ac:dyDescent="0.25">
      <c r="E35" s="6" t="s">
        <v>40</v>
      </c>
      <c r="F35" s="22">
        <f>F34*F33</f>
        <v>0</v>
      </c>
      <c r="G35" s="22">
        <f>G34*G33</f>
        <v>0</v>
      </c>
    </row>
    <row r="36" spans="5:7" x14ac:dyDescent="0.25">
      <c r="F36" s="19"/>
      <c r="G36" s="19"/>
    </row>
    <row r="37" spans="5:7" x14ac:dyDescent="0.25">
      <c r="E37" s="6" t="s">
        <v>28</v>
      </c>
      <c r="F37" s="22">
        <f>F29+F35</f>
        <v>0</v>
      </c>
      <c r="G37" s="22">
        <f>G29+G35</f>
        <v>0</v>
      </c>
    </row>
  </sheetData>
  <sheetProtection selectLockedCells="1"/>
  <protectedRanges>
    <protectedRange password="C549" sqref="B12:B27" name="Other Direct Costs"/>
    <protectedRange password="C549" sqref="A3:D9" name="Personnel"/>
    <protectedRange password="C549" sqref="F32:G33" name="FA Information_1"/>
    <protectedRange password="C549" sqref="F1" name="Personnel_1"/>
  </protectedRanges>
  <pageMargins left="0.7" right="0.7" top="0.75" bottom="0.75" header="0.3" footer="0.3"/>
  <pageSetup scale="82" orientation="landscape" r:id="rId1"/>
  <headerFooter>
    <oddHeader>&amp;CBUDGET</oddHeader>
    <oddFooter>&amp;C&amp;D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ValidationSources!$A$12:$A$19</xm:f>
          </x14:formula1>
          <xm:sqref>B3:B9</xm:sqref>
        </x14:dataValidation>
        <x14:dataValidation type="list" showInputMessage="1" showErrorMessage="1" xr:uid="{00000000-0002-0000-0200-000001000000}">
          <x14:formula1>
            <xm:f>ValidationSources!$A$2:$A$5</xm:f>
          </x14:formula1>
          <xm:sqref>F32:G32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7"/>
  <sheetViews>
    <sheetView workbookViewId="0">
      <selection activeCell="F31" sqref="F31"/>
    </sheetView>
  </sheetViews>
  <sheetFormatPr defaultColWidth="9.140625" defaultRowHeight="15" x14ac:dyDescent="0.25"/>
  <cols>
    <col min="1" max="1" width="34.28515625" style="4" customWidth="1"/>
    <col min="2" max="2" width="31.85546875" style="4" customWidth="1"/>
    <col min="3" max="3" width="13.42578125" style="4" customWidth="1"/>
    <col min="4" max="4" width="9.140625" style="4" bestFit="1" customWidth="1"/>
    <col min="5" max="5" width="21.5703125" style="4" customWidth="1"/>
    <col min="6" max="6" width="11" style="4" bestFit="1" customWidth="1"/>
    <col min="7" max="7" width="14.28515625" style="4" customWidth="1"/>
    <col min="8" max="8" width="14.85546875" style="4" bestFit="1" customWidth="1"/>
    <col min="9" max="16384" width="9.140625" style="4"/>
  </cols>
  <sheetData>
    <row r="1" spans="1:9" x14ac:dyDescent="0.25">
      <c r="A1" s="4" t="s">
        <v>19</v>
      </c>
      <c r="E1" s="5" t="s">
        <v>48</v>
      </c>
      <c r="F1" s="9">
        <v>0.01</v>
      </c>
    </row>
    <row r="2" spans="1:9" s="6" customFormat="1" x14ac:dyDescent="0.25">
      <c r="A2" s="5" t="s">
        <v>0</v>
      </c>
      <c r="B2" s="5" t="s">
        <v>2</v>
      </c>
      <c r="C2" s="5" t="s">
        <v>1</v>
      </c>
      <c r="D2" s="5" t="s">
        <v>5</v>
      </c>
      <c r="E2" s="5" t="s">
        <v>3</v>
      </c>
      <c r="F2" s="5" t="s">
        <v>35</v>
      </c>
      <c r="G2" s="5" t="s">
        <v>4</v>
      </c>
      <c r="H2" s="5" t="s">
        <v>39</v>
      </c>
    </row>
    <row r="3" spans="1:9" x14ac:dyDescent="0.25">
      <c r="A3" s="7"/>
      <c r="B3" s="7" t="s">
        <v>44</v>
      </c>
      <c r="C3" s="8"/>
      <c r="D3" s="9"/>
      <c r="E3" s="17">
        <f>IF(B3="","",C3*D3)</f>
        <v>0</v>
      </c>
      <c r="F3" s="18">
        <f>IF(E3="","",(VLOOKUP($B3,ValidationSources!$A$11:$B$19,2,FALSE)+F1))</f>
        <v>0.34500000000000003</v>
      </c>
      <c r="G3" s="17">
        <f t="shared" ref="G3:G9" si="0">IF(E3="","",(E3*F3))</f>
        <v>0</v>
      </c>
      <c r="H3" s="17">
        <f t="shared" ref="H3:H9" si="1">IF(E3="","",E3+G3)</f>
        <v>0</v>
      </c>
    </row>
    <row r="4" spans="1:9" x14ac:dyDescent="0.25">
      <c r="A4" s="7"/>
      <c r="B4" s="7"/>
      <c r="C4" s="8"/>
      <c r="D4" s="9"/>
      <c r="E4" s="17" t="str">
        <f t="shared" ref="E4:E9" si="2">IF(B4="","",C4*D4)</f>
        <v/>
      </c>
      <c r="F4" s="18" t="str">
        <f>IF(E4="","",(VLOOKUP($B4,ValidationSources!$A$11:$B$19,2,FALSE)+F2))</f>
        <v/>
      </c>
      <c r="G4" s="17" t="str">
        <f t="shared" si="0"/>
        <v/>
      </c>
      <c r="H4" s="17" t="str">
        <f t="shared" si="1"/>
        <v/>
      </c>
    </row>
    <row r="5" spans="1:9" x14ac:dyDescent="0.25">
      <c r="A5" s="7"/>
      <c r="B5" s="7"/>
      <c r="C5" s="8"/>
      <c r="D5" s="9"/>
      <c r="E5" s="17" t="str">
        <f t="shared" si="2"/>
        <v/>
      </c>
      <c r="F5" s="18" t="str">
        <f>IF(E5="","",(VLOOKUP($B5,ValidationSources!$A$11:$B$19,2,FALSE)+F3))</f>
        <v/>
      </c>
      <c r="G5" s="17" t="str">
        <f t="shared" si="0"/>
        <v/>
      </c>
      <c r="H5" s="17" t="str">
        <f t="shared" si="1"/>
        <v/>
      </c>
    </row>
    <row r="6" spans="1:9" x14ac:dyDescent="0.25">
      <c r="A6" s="7"/>
      <c r="B6" s="7"/>
      <c r="C6" s="8"/>
      <c r="D6" s="9"/>
      <c r="E6" s="17" t="str">
        <f t="shared" si="2"/>
        <v/>
      </c>
      <c r="F6" s="18" t="str">
        <f>IF(E6="","",(VLOOKUP($B6,ValidationSources!$A$11:$B$19,2,FALSE)+F4))</f>
        <v/>
      </c>
      <c r="G6" s="17" t="str">
        <f t="shared" si="0"/>
        <v/>
      </c>
      <c r="H6" s="17" t="str">
        <f t="shared" si="1"/>
        <v/>
      </c>
    </row>
    <row r="7" spans="1:9" x14ac:dyDescent="0.25">
      <c r="A7" s="7"/>
      <c r="B7" s="7"/>
      <c r="C7" s="8"/>
      <c r="D7" s="9"/>
      <c r="E7" s="17" t="str">
        <f t="shared" si="2"/>
        <v/>
      </c>
      <c r="F7" s="18" t="str">
        <f>IF(E7="","",(VLOOKUP($B7,ValidationSources!$A$11:$B$19,2,FALSE)+F5))</f>
        <v/>
      </c>
      <c r="G7" s="17" t="str">
        <f t="shared" si="0"/>
        <v/>
      </c>
      <c r="H7" s="17" t="str">
        <f t="shared" si="1"/>
        <v/>
      </c>
    </row>
    <row r="8" spans="1:9" x14ac:dyDescent="0.25">
      <c r="A8" s="7"/>
      <c r="B8" s="7"/>
      <c r="C8" s="8"/>
      <c r="D8" s="9"/>
      <c r="E8" s="17" t="str">
        <f t="shared" si="2"/>
        <v/>
      </c>
      <c r="F8" s="18" t="str">
        <f>IF(E8="","",(VLOOKUP($B8,ValidationSources!$A$11:$B$19,2,FALSE)+F6))</f>
        <v/>
      </c>
      <c r="G8" s="17" t="str">
        <f t="shared" si="0"/>
        <v/>
      </c>
      <c r="H8" s="17" t="str">
        <f t="shared" si="1"/>
        <v/>
      </c>
    </row>
    <row r="9" spans="1:9" x14ac:dyDescent="0.25">
      <c r="A9" s="7"/>
      <c r="B9" s="7"/>
      <c r="C9" s="8"/>
      <c r="D9" s="9"/>
      <c r="E9" s="17" t="str">
        <f t="shared" si="2"/>
        <v/>
      </c>
      <c r="F9" s="18" t="str">
        <f>IF(E9="","",(VLOOKUP($B9,ValidationSources!$A$11:$B$19,2,FALSE)+F7))</f>
        <v/>
      </c>
      <c r="G9" s="17" t="str">
        <f t="shared" si="0"/>
        <v/>
      </c>
      <c r="H9" s="17" t="str">
        <f t="shared" si="1"/>
        <v/>
      </c>
    </row>
    <row r="10" spans="1:9" x14ac:dyDescent="0.25">
      <c r="D10" s="33" t="s">
        <v>38</v>
      </c>
      <c r="E10" s="20">
        <f>SUM(E3:E9)</f>
        <v>0</v>
      </c>
      <c r="F10" s="19"/>
      <c r="G10" s="20">
        <f>SUM(G3:G9)</f>
        <v>0</v>
      </c>
      <c r="H10" s="20">
        <f>SUM(H3:H9)</f>
        <v>0</v>
      </c>
    </row>
    <row r="11" spans="1:9" x14ac:dyDescent="0.25">
      <c r="A11" s="6"/>
      <c r="B11" s="6" t="s">
        <v>46</v>
      </c>
    </row>
    <row r="12" spans="1:9" x14ac:dyDescent="0.25">
      <c r="A12" s="6" t="s">
        <v>6</v>
      </c>
      <c r="B12" s="8"/>
    </row>
    <row r="13" spans="1:9" x14ac:dyDescent="0.25">
      <c r="A13" s="6" t="s">
        <v>7</v>
      </c>
      <c r="B13" s="8"/>
      <c r="E13" s="10"/>
      <c r="F13" s="10"/>
      <c r="G13" s="10"/>
      <c r="H13" s="10"/>
      <c r="I13" s="10"/>
    </row>
    <row r="14" spans="1:9" x14ac:dyDescent="0.25">
      <c r="A14" s="6" t="s">
        <v>8</v>
      </c>
      <c r="B14" s="8"/>
      <c r="E14" s="11"/>
      <c r="F14" s="11"/>
      <c r="G14" s="10"/>
      <c r="H14" s="10"/>
      <c r="I14" s="10"/>
    </row>
    <row r="15" spans="1:9" x14ac:dyDescent="0.25">
      <c r="A15" s="6" t="s">
        <v>9</v>
      </c>
      <c r="B15" s="8"/>
      <c r="E15" s="11"/>
      <c r="F15" s="11"/>
      <c r="G15" s="11"/>
      <c r="H15" s="10"/>
      <c r="I15" s="10"/>
    </row>
    <row r="16" spans="1:9" x14ac:dyDescent="0.25">
      <c r="A16" s="6" t="s">
        <v>10</v>
      </c>
      <c r="B16" s="8"/>
      <c r="E16" s="10"/>
      <c r="F16" s="10"/>
      <c r="G16" s="12"/>
      <c r="H16" s="10"/>
      <c r="I16" s="10"/>
    </row>
    <row r="17" spans="1:9" x14ac:dyDescent="0.25">
      <c r="A17" s="6" t="s">
        <v>11</v>
      </c>
      <c r="B17" s="8"/>
      <c r="E17" s="10"/>
      <c r="F17" s="10"/>
      <c r="G17" s="10"/>
      <c r="H17" s="10"/>
      <c r="I17" s="10"/>
    </row>
    <row r="18" spans="1:9" x14ac:dyDescent="0.25">
      <c r="A18" s="6" t="s">
        <v>12</v>
      </c>
      <c r="B18" s="8"/>
      <c r="E18" s="10"/>
      <c r="F18" s="10"/>
      <c r="G18" s="10"/>
      <c r="H18" s="10"/>
      <c r="I18" s="10"/>
    </row>
    <row r="19" spans="1:9" x14ac:dyDescent="0.25">
      <c r="A19" s="6" t="s">
        <v>13</v>
      </c>
      <c r="B19" s="8"/>
      <c r="E19" s="11"/>
      <c r="F19" s="11"/>
      <c r="G19" s="10"/>
      <c r="H19" s="10"/>
      <c r="I19" s="10"/>
    </row>
    <row r="20" spans="1:9" x14ac:dyDescent="0.25">
      <c r="A20" s="6" t="s">
        <v>14</v>
      </c>
      <c r="B20" s="8"/>
      <c r="E20" s="11"/>
      <c r="F20" s="11"/>
      <c r="G20" s="10"/>
      <c r="H20" s="10"/>
      <c r="I20" s="10"/>
    </row>
    <row r="21" spans="1:9" x14ac:dyDescent="0.25">
      <c r="A21" s="13" t="s">
        <v>29</v>
      </c>
      <c r="B21" s="8"/>
      <c r="E21" s="10"/>
      <c r="F21" s="12"/>
      <c r="G21" s="10"/>
      <c r="H21" s="10"/>
      <c r="I21" s="10"/>
    </row>
    <row r="22" spans="1:9" x14ac:dyDescent="0.25">
      <c r="A22" s="13" t="s">
        <v>31</v>
      </c>
      <c r="B22" s="8"/>
      <c r="E22" s="10"/>
      <c r="F22" s="10"/>
      <c r="G22" s="10"/>
      <c r="H22" s="10"/>
      <c r="I22" s="10"/>
    </row>
    <row r="23" spans="1:9" x14ac:dyDescent="0.25">
      <c r="A23" s="13" t="s">
        <v>30</v>
      </c>
      <c r="B23" s="8"/>
    </row>
    <row r="24" spans="1:9" x14ac:dyDescent="0.25">
      <c r="A24" s="6" t="s">
        <v>15</v>
      </c>
      <c r="B24" s="8"/>
    </row>
    <row r="25" spans="1:9" x14ac:dyDescent="0.25">
      <c r="A25" s="6" t="s">
        <v>16</v>
      </c>
      <c r="B25" s="8"/>
    </row>
    <row r="26" spans="1:9" x14ac:dyDescent="0.25">
      <c r="A26" s="6" t="s">
        <v>17</v>
      </c>
      <c r="B26" s="8"/>
    </row>
    <row r="27" spans="1:9" x14ac:dyDescent="0.25">
      <c r="A27" s="6" t="s">
        <v>18</v>
      </c>
      <c r="B27" s="8"/>
    </row>
    <row r="28" spans="1:9" x14ac:dyDescent="0.25">
      <c r="A28" s="6" t="s">
        <v>41</v>
      </c>
      <c r="B28" s="21">
        <f>SUM(B12:B27)</f>
        <v>0</v>
      </c>
      <c r="G28" s="6" t="s">
        <v>45</v>
      </c>
    </row>
    <row r="29" spans="1:9" x14ac:dyDescent="0.25">
      <c r="E29" s="6" t="s">
        <v>37</v>
      </c>
      <c r="F29" s="20">
        <f>SUM(B12:B27)+H10</f>
        <v>0</v>
      </c>
      <c r="G29" s="20">
        <f>SUM(B12:B27)+H10</f>
        <v>0</v>
      </c>
    </row>
    <row r="30" spans="1:9" x14ac:dyDescent="0.25">
      <c r="E30" s="6"/>
      <c r="F30" s="14"/>
      <c r="G30" s="14"/>
    </row>
    <row r="31" spans="1:9" x14ac:dyDescent="0.25">
      <c r="C31" s="15"/>
      <c r="D31" s="16"/>
      <c r="E31" s="6"/>
    </row>
    <row r="32" spans="1:9" x14ac:dyDescent="0.25">
      <c r="E32" s="6" t="s">
        <v>26</v>
      </c>
      <c r="F32" s="31" t="str">
        <f>Budget!E32</f>
        <v>MTDC</v>
      </c>
      <c r="G32" s="31" t="str">
        <f>Budget!F32</f>
        <v>TDC</v>
      </c>
    </row>
    <row r="33" spans="5:7" x14ac:dyDescent="0.25">
      <c r="E33" s="6" t="s">
        <v>36</v>
      </c>
      <c r="F33" s="36">
        <f>Budget!E33</f>
        <v>0.53500000000000003</v>
      </c>
      <c r="G33" s="36">
        <f>Budget!F33</f>
        <v>0.1</v>
      </c>
    </row>
    <row r="34" spans="5:7" x14ac:dyDescent="0.25">
      <c r="E34" s="6" t="s">
        <v>27</v>
      </c>
      <c r="F34" s="22">
        <f>IF(F32="TDC",F29,(IF(F32="NONE",0,(IF(F32="MTDC",H10+B13+B14+B16+B17+B18+B19+B27+(IF(B21&gt;=25000,25000,B21))+(IF(B22&gt;=25000,25000,B22))+(IF(B23&gt;=25000,25000,B23)),(IF(F32="Salary &amp; Fringes Only",H10,"Please Enter F&amp;A Rate Type")))))))</f>
        <v>0</v>
      </c>
      <c r="G34" s="22">
        <f>IF(G32="TDC",G29,(IF(G32="NONE",0,(IF(G32="MTDC",I10+C13+C14+C16+C17+C18+C19+C27+(IF(C21&gt;=25000,25000,C21))+(IF(C22&gt;=25000,25000,C22))+(IF(C23&gt;=25000,25000,C23)),(IF(G32="Salary &amp; Fringes Only",I10,"Please Enter F&amp;A Rate Type")))))))</f>
        <v>0</v>
      </c>
    </row>
    <row r="35" spans="5:7" x14ac:dyDescent="0.25">
      <c r="E35" s="6" t="s">
        <v>40</v>
      </c>
      <c r="F35" s="22">
        <f>F34*F33</f>
        <v>0</v>
      </c>
      <c r="G35" s="22">
        <f>G34*G33</f>
        <v>0</v>
      </c>
    </row>
    <row r="36" spans="5:7" x14ac:dyDescent="0.25">
      <c r="F36" s="19"/>
      <c r="G36" s="19"/>
    </row>
    <row r="37" spans="5:7" x14ac:dyDescent="0.25">
      <c r="E37" s="6" t="s">
        <v>28</v>
      </c>
      <c r="F37" s="22">
        <f>F29+F35</f>
        <v>0</v>
      </c>
      <c r="G37" s="22">
        <f>G29+G35</f>
        <v>0</v>
      </c>
    </row>
  </sheetData>
  <sheetProtection selectLockedCells="1"/>
  <protectedRanges>
    <protectedRange password="C549" sqref="B12:B27" name="Other Direct Costs"/>
    <protectedRange password="C549" sqref="A3:D9" name="Personnel"/>
    <protectedRange password="C549" sqref="F32:G33" name="FA Information_1"/>
    <protectedRange password="C549" sqref="F1" name="Personnel_1"/>
  </protectedRanges>
  <pageMargins left="0.7" right="0.7" top="0.75" bottom="0.75" header="0.3" footer="0.3"/>
  <pageSetup scale="82" orientation="landscape" r:id="rId1"/>
  <headerFooter>
    <oddHeader>&amp;CBUDGET</oddHeader>
    <oddFooter>&amp;C&amp;D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300-000000000000}">
          <x14:formula1>
            <xm:f>ValidationSources!$A$2:$A$5</xm:f>
          </x14:formula1>
          <xm:sqref>F32:G32</xm:sqref>
        </x14:dataValidation>
        <x14:dataValidation type="list" allowBlank="1" showInputMessage="1" showErrorMessage="1" xr:uid="{00000000-0002-0000-0300-000001000000}">
          <x14:formula1>
            <xm:f>ValidationSources!$A$12:$A$19</xm:f>
          </x14:formula1>
          <xm:sqref>B3:B9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7"/>
  <sheetViews>
    <sheetView workbookViewId="0">
      <selection activeCell="B3" sqref="B3"/>
    </sheetView>
  </sheetViews>
  <sheetFormatPr defaultColWidth="9.140625" defaultRowHeight="15" x14ac:dyDescent="0.25"/>
  <cols>
    <col min="1" max="1" width="34.28515625" style="4" customWidth="1"/>
    <col min="2" max="2" width="31.85546875" style="4" customWidth="1"/>
    <col min="3" max="3" width="13.42578125" style="4" customWidth="1"/>
    <col min="4" max="4" width="9.140625" style="4" bestFit="1" customWidth="1"/>
    <col min="5" max="5" width="23" style="4" customWidth="1"/>
    <col min="6" max="6" width="11" style="4" bestFit="1" customWidth="1"/>
    <col min="7" max="7" width="14.28515625" style="4" customWidth="1"/>
    <col min="8" max="8" width="14.85546875" style="4" bestFit="1" customWidth="1"/>
    <col min="9" max="16384" width="9.140625" style="4"/>
  </cols>
  <sheetData>
    <row r="1" spans="1:9" x14ac:dyDescent="0.25">
      <c r="A1" s="4" t="s">
        <v>19</v>
      </c>
      <c r="E1" s="5" t="s">
        <v>48</v>
      </c>
      <c r="F1" s="9">
        <v>0.01</v>
      </c>
    </row>
    <row r="2" spans="1:9" s="6" customFormat="1" x14ac:dyDescent="0.25">
      <c r="A2" s="5" t="s">
        <v>0</v>
      </c>
      <c r="B2" s="5" t="s">
        <v>2</v>
      </c>
      <c r="C2" s="5" t="s">
        <v>1</v>
      </c>
      <c r="D2" s="5" t="s">
        <v>5</v>
      </c>
      <c r="E2" s="5" t="s">
        <v>3</v>
      </c>
      <c r="F2" s="5" t="s">
        <v>35</v>
      </c>
      <c r="G2" s="5" t="s">
        <v>4</v>
      </c>
      <c r="H2" s="5" t="s">
        <v>39</v>
      </c>
    </row>
    <row r="3" spans="1:9" x14ac:dyDescent="0.25">
      <c r="A3" s="7"/>
      <c r="B3" s="7" t="s">
        <v>44</v>
      </c>
      <c r="C3" s="8"/>
      <c r="D3" s="9"/>
      <c r="E3" s="17">
        <f>IF(B3="","",C3*D3)</f>
        <v>0</v>
      </c>
      <c r="F3" s="18">
        <f>IF(E3="","",(VLOOKUP($B3,ValidationSources!$A$11:$B$19,2,FALSE)+F1))</f>
        <v>0.34500000000000003</v>
      </c>
      <c r="G3" s="17">
        <f t="shared" ref="G3:G9" si="0">IF(E3="","",(E3*F3))</f>
        <v>0</v>
      </c>
      <c r="H3" s="17">
        <f t="shared" ref="H3:H9" si="1">IF(E3="","",E3+G3)</f>
        <v>0</v>
      </c>
    </row>
    <row r="4" spans="1:9" x14ac:dyDescent="0.25">
      <c r="A4" s="7"/>
      <c r="B4" s="7"/>
      <c r="C4" s="8"/>
      <c r="D4" s="9"/>
      <c r="E4" s="17" t="str">
        <f t="shared" ref="E4:E9" si="2">IF(B4="","",C4*D4)</f>
        <v/>
      </c>
      <c r="F4" s="18" t="str">
        <f>IF(E4="","",(VLOOKUP($B4,ValidationSources!$A$11:$B$19,2,FALSE)+F2))</f>
        <v/>
      </c>
      <c r="G4" s="17" t="str">
        <f t="shared" si="0"/>
        <v/>
      </c>
      <c r="H4" s="17" t="str">
        <f t="shared" si="1"/>
        <v/>
      </c>
    </row>
    <row r="5" spans="1:9" x14ac:dyDescent="0.25">
      <c r="A5" s="7"/>
      <c r="B5" s="7"/>
      <c r="C5" s="8"/>
      <c r="D5" s="9"/>
      <c r="E5" s="17" t="str">
        <f t="shared" si="2"/>
        <v/>
      </c>
      <c r="F5" s="18" t="str">
        <f>IF(E5="","",(VLOOKUP($B5,ValidationSources!$A$11:$B$19,2,FALSE)+F3))</f>
        <v/>
      </c>
      <c r="G5" s="17" t="str">
        <f t="shared" si="0"/>
        <v/>
      </c>
      <c r="H5" s="17" t="str">
        <f t="shared" si="1"/>
        <v/>
      </c>
    </row>
    <row r="6" spans="1:9" x14ac:dyDescent="0.25">
      <c r="A6" s="7"/>
      <c r="B6" s="7"/>
      <c r="C6" s="8"/>
      <c r="D6" s="9"/>
      <c r="E6" s="17" t="str">
        <f t="shared" si="2"/>
        <v/>
      </c>
      <c r="F6" s="18" t="str">
        <f>IF(E6="","",(VLOOKUP($B6,ValidationSources!$A$11:$B$19,2,FALSE)+F4))</f>
        <v/>
      </c>
      <c r="G6" s="17" t="str">
        <f t="shared" si="0"/>
        <v/>
      </c>
      <c r="H6" s="17" t="str">
        <f t="shared" si="1"/>
        <v/>
      </c>
    </row>
    <row r="7" spans="1:9" x14ac:dyDescent="0.25">
      <c r="A7" s="7"/>
      <c r="B7" s="7"/>
      <c r="C7" s="8"/>
      <c r="D7" s="9"/>
      <c r="E7" s="17" t="str">
        <f t="shared" si="2"/>
        <v/>
      </c>
      <c r="F7" s="18" t="str">
        <f>IF(E7="","",(VLOOKUP($B7,ValidationSources!$A$11:$B$19,2,FALSE)+F5))</f>
        <v/>
      </c>
      <c r="G7" s="17" t="str">
        <f t="shared" si="0"/>
        <v/>
      </c>
      <c r="H7" s="17" t="str">
        <f t="shared" si="1"/>
        <v/>
      </c>
    </row>
    <row r="8" spans="1:9" x14ac:dyDescent="0.25">
      <c r="A8" s="7"/>
      <c r="B8" s="7"/>
      <c r="C8" s="8"/>
      <c r="D8" s="9"/>
      <c r="E8" s="17" t="str">
        <f t="shared" si="2"/>
        <v/>
      </c>
      <c r="F8" s="18" t="str">
        <f>IF(E8="","",(VLOOKUP($B8,ValidationSources!$A$11:$B$19,2,FALSE)+F6))</f>
        <v/>
      </c>
      <c r="G8" s="17" t="str">
        <f t="shared" si="0"/>
        <v/>
      </c>
      <c r="H8" s="17" t="str">
        <f t="shared" si="1"/>
        <v/>
      </c>
    </row>
    <row r="9" spans="1:9" x14ac:dyDescent="0.25">
      <c r="A9" s="7"/>
      <c r="B9" s="7"/>
      <c r="C9" s="8"/>
      <c r="D9" s="9"/>
      <c r="E9" s="17" t="str">
        <f t="shared" si="2"/>
        <v/>
      </c>
      <c r="F9" s="18" t="str">
        <f>IF(E9="","",(VLOOKUP($B9,ValidationSources!$A$11:$B$19,2,FALSE)+F7))</f>
        <v/>
      </c>
      <c r="G9" s="17" t="str">
        <f t="shared" si="0"/>
        <v/>
      </c>
      <c r="H9" s="17" t="str">
        <f t="shared" si="1"/>
        <v/>
      </c>
    </row>
    <row r="10" spans="1:9" x14ac:dyDescent="0.25">
      <c r="D10" s="33" t="s">
        <v>38</v>
      </c>
      <c r="E10" s="20">
        <f>SUM(E3:E9)</f>
        <v>0</v>
      </c>
      <c r="F10" s="19"/>
      <c r="G10" s="20">
        <f>SUM(G3:G9)</f>
        <v>0</v>
      </c>
      <c r="H10" s="20">
        <f>SUM(H3:H9)</f>
        <v>0</v>
      </c>
    </row>
    <row r="11" spans="1:9" x14ac:dyDescent="0.25">
      <c r="A11" s="6"/>
      <c r="B11" s="6" t="s">
        <v>46</v>
      </c>
    </row>
    <row r="12" spans="1:9" x14ac:dyDescent="0.25">
      <c r="A12" s="6" t="s">
        <v>6</v>
      </c>
      <c r="B12" s="8"/>
    </row>
    <row r="13" spans="1:9" x14ac:dyDescent="0.25">
      <c r="A13" s="6" t="s">
        <v>7</v>
      </c>
      <c r="B13" s="8"/>
      <c r="E13" s="10"/>
      <c r="F13" s="10"/>
      <c r="G13" s="10"/>
      <c r="H13" s="10"/>
      <c r="I13" s="10"/>
    </row>
    <row r="14" spans="1:9" x14ac:dyDescent="0.25">
      <c r="A14" s="6" t="s">
        <v>8</v>
      </c>
      <c r="B14" s="8"/>
      <c r="E14" s="11"/>
      <c r="F14" s="11"/>
      <c r="G14" s="10"/>
      <c r="H14" s="10"/>
      <c r="I14" s="10"/>
    </row>
    <row r="15" spans="1:9" x14ac:dyDescent="0.25">
      <c r="A15" s="6" t="s">
        <v>9</v>
      </c>
      <c r="B15" s="8"/>
      <c r="E15" s="11"/>
      <c r="F15" s="11"/>
      <c r="G15" s="11"/>
      <c r="H15" s="10"/>
      <c r="I15" s="10"/>
    </row>
    <row r="16" spans="1:9" x14ac:dyDescent="0.25">
      <c r="A16" s="6" t="s">
        <v>10</v>
      </c>
      <c r="B16" s="8"/>
      <c r="E16" s="10"/>
      <c r="F16" s="10"/>
      <c r="G16" s="12"/>
      <c r="H16" s="10"/>
      <c r="I16" s="10"/>
    </row>
    <row r="17" spans="1:9" x14ac:dyDescent="0.25">
      <c r="A17" s="6" t="s">
        <v>11</v>
      </c>
      <c r="B17" s="8"/>
      <c r="E17" s="10"/>
      <c r="F17" s="10"/>
      <c r="G17" s="10"/>
      <c r="H17" s="10"/>
      <c r="I17" s="10"/>
    </row>
    <row r="18" spans="1:9" x14ac:dyDescent="0.25">
      <c r="A18" s="6" t="s">
        <v>12</v>
      </c>
      <c r="B18" s="8"/>
      <c r="E18" s="10"/>
      <c r="F18" s="10"/>
      <c r="G18" s="10"/>
      <c r="H18" s="10"/>
      <c r="I18" s="10"/>
    </row>
    <row r="19" spans="1:9" x14ac:dyDescent="0.25">
      <c r="A19" s="6" t="s">
        <v>13</v>
      </c>
      <c r="B19" s="8"/>
      <c r="E19" s="11"/>
      <c r="F19" s="11"/>
      <c r="G19" s="10"/>
      <c r="H19" s="10"/>
      <c r="I19" s="10"/>
    </row>
    <row r="20" spans="1:9" x14ac:dyDescent="0.25">
      <c r="A20" s="6" t="s">
        <v>14</v>
      </c>
      <c r="B20" s="8"/>
      <c r="E20" s="11"/>
      <c r="F20" s="11"/>
      <c r="G20" s="10"/>
      <c r="H20" s="10"/>
      <c r="I20" s="10"/>
    </row>
    <row r="21" spans="1:9" x14ac:dyDescent="0.25">
      <c r="A21" s="13" t="s">
        <v>29</v>
      </c>
      <c r="B21" s="8"/>
      <c r="E21" s="10"/>
      <c r="F21" s="12"/>
      <c r="G21" s="10"/>
      <c r="H21" s="10"/>
      <c r="I21" s="10"/>
    </row>
    <row r="22" spans="1:9" x14ac:dyDescent="0.25">
      <c r="A22" s="13" t="s">
        <v>31</v>
      </c>
      <c r="B22" s="8"/>
      <c r="E22" s="10"/>
      <c r="F22" s="10"/>
      <c r="G22" s="10"/>
      <c r="H22" s="10"/>
      <c r="I22" s="10"/>
    </row>
    <row r="23" spans="1:9" x14ac:dyDescent="0.25">
      <c r="A23" s="13" t="s">
        <v>30</v>
      </c>
      <c r="B23" s="8"/>
    </row>
    <row r="24" spans="1:9" x14ac:dyDescent="0.25">
      <c r="A24" s="6" t="s">
        <v>15</v>
      </c>
      <c r="B24" s="8"/>
    </row>
    <row r="25" spans="1:9" x14ac:dyDescent="0.25">
      <c r="A25" s="6" t="s">
        <v>16</v>
      </c>
      <c r="B25" s="8"/>
    </row>
    <row r="26" spans="1:9" x14ac:dyDescent="0.25">
      <c r="A26" s="6" t="s">
        <v>17</v>
      </c>
      <c r="B26" s="8"/>
    </row>
    <row r="27" spans="1:9" x14ac:dyDescent="0.25">
      <c r="A27" s="6" t="s">
        <v>18</v>
      </c>
      <c r="B27" s="8"/>
    </row>
    <row r="28" spans="1:9" x14ac:dyDescent="0.25">
      <c r="A28" s="6" t="s">
        <v>41</v>
      </c>
      <c r="B28" s="21">
        <f>SUM(B12:B27)</f>
        <v>0</v>
      </c>
      <c r="G28" s="6" t="s">
        <v>45</v>
      </c>
    </row>
    <row r="29" spans="1:9" x14ac:dyDescent="0.25">
      <c r="E29" s="6" t="s">
        <v>37</v>
      </c>
      <c r="F29" s="20">
        <f>SUM(B12:B27)+H10</f>
        <v>0</v>
      </c>
      <c r="G29" s="20">
        <f>SUM(B12:B27)+H10</f>
        <v>0</v>
      </c>
    </row>
    <row r="30" spans="1:9" x14ac:dyDescent="0.25">
      <c r="E30" s="6"/>
      <c r="F30" s="14"/>
      <c r="G30" s="14"/>
    </row>
    <row r="31" spans="1:9" x14ac:dyDescent="0.25">
      <c r="C31" s="15"/>
      <c r="D31" s="16"/>
      <c r="E31" s="6"/>
    </row>
    <row r="32" spans="1:9" x14ac:dyDescent="0.25">
      <c r="E32" s="6" t="s">
        <v>26</v>
      </c>
      <c r="F32" s="31" t="str">
        <f>Budget!E32</f>
        <v>MTDC</v>
      </c>
      <c r="G32" s="31" t="str">
        <f>Budget!F32</f>
        <v>TDC</v>
      </c>
    </row>
    <row r="33" spans="5:7" x14ac:dyDescent="0.25">
      <c r="E33" s="6" t="s">
        <v>36</v>
      </c>
      <c r="F33" s="36">
        <f>Budget!E33</f>
        <v>0.53500000000000003</v>
      </c>
      <c r="G33" s="36">
        <f>Budget!F33</f>
        <v>0.1</v>
      </c>
    </row>
    <row r="34" spans="5:7" x14ac:dyDescent="0.25">
      <c r="E34" s="6" t="s">
        <v>27</v>
      </c>
      <c r="F34" s="22">
        <f>IF(F32="TDC",F29,(IF(F32="NONE",0,(IF(F32="MTDC",H10+B13+B14+B16+B17+B18+B19+B27+(IF(B21&gt;=25000,25000,B21))+(IF(B22&gt;=25000,25000,B22))+(IF(B23&gt;=25000,25000,B23)),(IF(F32="Salary &amp; Fringes Only",H10,"Please Enter F&amp;A Rate Type")))))))</f>
        <v>0</v>
      </c>
      <c r="G34" s="22">
        <f>IF(G32="TDC",G29,(IF(G32="NONE",0,(IF(G32="MTDC",I10+C13+C14+C16+C17+C18+C19+C27+(IF(C21&gt;=25000,25000,C21))+(IF(C22&gt;=25000,25000,C22))+(IF(C23&gt;=25000,25000,C23)),(IF(G32="Salary &amp; Fringes Only",I10,"Please Enter F&amp;A Rate Type")))))))</f>
        <v>0</v>
      </c>
    </row>
    <row r="35" spans="5:7" x14ac:dyDescent="0.25">
      <c r="E35" s="6" t="s">
        <v>40</v>
      </c>
      <c r="F35" s="22">
        <f>F34*F33</f>
        <v>0</v>
      </c>
      <c r="G35" s="22">
        <f>G34*G33</f>
        <v>0</v>
      </c>
    </row>
    <row r="36" spans="5:7" x14ac:dyDescent="0.25">
      <c r="F36" s="19"/>
      <c r="G36" s="19"/>
    </row>
    <row r="37" spans="5:7" x14ac:dyDescent="0.25">
      <c r="E37" s="6" t="s">
        <v>28</v>
      </c>
      <c r="F37" s="22">
        <f>F29+F35</f>
        <v>0</v>
      </c>
      <c r="G37" s="22">
        <f>G29+G35</f>
        <v>0</v>
      </c>
    </row>
  </sheetData>
  <sheetProtection selectLockedCells="1"/>
  <protectedRanges>
    <protectedRange sqref="F32:G33" name="FA"/>
    <protectedRange password="C549" sqref="F1" name="Personnel_1"/>
    <protectedRange password="C549" sqref="A3:D9" name="Personnel"/>
    <protectedRange password="C549" sqref="B12:B27" name="Other Direct Costs"/>
  </protectedRanges>
  <pageMargins left="0.7" right="0.7" top="0.75" bottom="0.75" header="0.3" footer="0.3"/>
  <pageSetup scale="82" orientation="landscape" r:id="rId1"/>
  <headerFooter>
    <oddHeader>&amp;CBUDGET</oddHeader>
    <oddFooter>&amp;C&amp;D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ValidationSources!$A$12:$A$19</xm:f>
          </x14:formula1>
          <xm:sqref>B3:B9</xm:sqref>
        </x14:dataValidation>
        <x14:dataValidation type="list" showInputMessage="1" showErrorMessage="1" xr:uid="{00000000-0002-0000-0400-000001000000}">
          <x14:formula1>
            <xm:f>ValidationSources!$A$2:$A$5</xm:f>
          </x14:formula1>
          <xm:sqref>F32:G32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7"/>
  <sheetViews>
    <sheetView workbookViewId="0">
      <selection activeCell="E23" sqref="E23"/>
    </sheetView>
  </sheetViews>
  <sheetFormatPr defaultColWidth="9.140625" defaultRowHeight="15" x14ac:dyDescent="0.25"/>
  <cols>
    <col min="1" max="1" width="34.28515625" style="4" customWidth="1"/>
    <col min="2" max="2" width="31.85546875" style="4" customWidth="1"/>
    <col min="3" max="3" width="19.42578125" style="4" bestFit="1" customWidth="1"/>
    <col min="4" max="4" width="14.28515625" style="4" bestFit="1" customWidth="1"/>
    <col min="5" max="5" width="14.28515625" style="4" customWidth="1"/>
    <col min="6" max="6" width="14.85546875" style="4" bestFit="1" customWidth="1"/>
    <col min="7" max="16384" width="9.140625" style="4"/>
  </cols>
  <sheetData>
    <row r="1" spans="1:7" s="6" customFormat="1" x14ac:dyDescent="0.25">
      <c r="A1" s="5" t="s">
        <v>0</v>
      </c>
      <c r="B1" s="5" t="s">
        <v>2</v>
      </c>
      <c r="C1" s="5" t="s">
        <v>3</v>
      </c>
      <c r="D1" s="5" t="s">
        <v>4</v>
      </c>
      <c r="E1" s="5" t="s">
        <v>39</v>
      </c>
    </row>
    <row r="2" spans="1:7" x14ac:dyDescent="0.25">
      <c r="A2" s="27" t="str">
        <f>IF(Budget!A3 ="","",Budget!A3)</f>
        <v/>
      </c>
      <c r="B2" s="27" t="str">
        <f>IF(Budget!B3 ="","",Budget!B3)</f>
        <v>Faculty (3, 9, 10 and 12-month)</v>
      </c>
      <c r="C2" s="17">
        <f>IF(Budget!E3="","",(SUM(Budget!E3+Budget2!E3+Budget3!E3+Budget4!E3+Budget5!E3)))</f>
        <v>0</v>
      </c>
      <c r="D2" s="17">
        <f>IF(Budget!G3="","",(SUM(Budget!G3+Budget2!G3+Budget3!G3+Budget4!G3+Budget5!G3)))</f>
        <v>0</v>
      </c>
      <c r="E2" s="17">
        <f>IF(Budget!H3="","",(SUM(Budget!H3+Budget2!H3+Budget3!H3+Budget4!H3+Budget5!H3)))</f>
        <v>0</v>
      </c>
    </row>
    <row r="3" spans="1:7" x14ac:dyDescent="0.25">
      <c r="A3" s="27" t="str">
        <f>IF(Budget!A4 ="","",Budget!A4)</f>
        <v/>
      </c>
      <c r="B3" s="27" t="str">
        <f>IF(Budget!B4 ="","",Budget!B4)</f>
        <v/>
      </c>
      <c r="C3" s="17" t="str">
        <f>IF(Budget!E4="","",(SUM(Budget!E4+Budget2!E4+Budget3!E4+Budget4!E4+Budget5!E4)))</f>
        <v/>
      </c>
      <c r="D3" s="17" t="str">
        <f>IF(Budget!G4="","",(SUM(Budget!G4+Budget2!G4+Budget3!G4+Budget4!G4+Budget5!G4)))</f>
        <v/>
      </c>
      <c r="E3" s="17" t="str">
        <f>IF(Budget!H4="","",(SUM(Budget!H4+Budget2!H4+Budget3!H4+Budget4!H4+Budget5!H4)))</f>
        <v/>
      </c>
    </row>
    <row r="4" spans="1:7" x14ac:dyDescent="0.25">
      <c r="A4" s="27" t="str">
        <f>IF(Budget!A5 ="","",Budget!A5)</f>
        <v/>
      </c>
      <c r="B4" s="27" t="str">
        <f>IF(Budget!B5 ="","",Budget!B5)</f>
        <v/>
      </c>
      <c r="C4" s="17" t="str">
        <f>IF(Budget!E5="","",(SUM(Budget!E5+Budget2!E5+Budget3!E5+Budget4!E5+Budget5!E5)))</f>
        <v/>
      </c>
      <c r="D4" s="17" t="str">
        <f>IF(Budget!G5="","",(SUM(Budget!G5+Budget2!G5+Budget3!G5+Budget4!G5+Budget5!G5)))</f>
        <v/>
      </c>
      <c r="E4" s="17" t="str">
        <f>IF(Budget!H5="","",(SUM(Budget!H5+Budget2!H5+Budget3!H5+Budget4!H5+Budget5!H5)))</f>
        <v/>
      </c>
    </row>
    <row r="5" spans="1:7" x14ac:dyDescent="0.25">
      <c r="A5" s="27" t="str">
        <f>IF(Budget!A6 ="","",Budget!A6)</f>
        <v/>
      </c>
      <c r="B5" s="27" t="str">
        <f>IF(Budget!B6 ="","",Budget!B6)</f>
        <v/>
      </c>
      <c r="C5" s="17" t="str">
        <f>IF(Budget!E6="","",(SUM(Budget!E6+Budget2!E6+Budget3!E6+Budget4!E6+Budget5!E6)))</f>
        <v/>
      </c>
      <c r="D5" s="17" t="str">
        <f>IF(Budget!G6="","",(SUM(Budget!G6+Budget2!G6+Budget3!G6+Budget4!G6+Budget5!G6)))</f>
        <v/>
      </c>
      <c r="E5" s="17" t="str">
        <f>IF(Budget!H6="","",(SUM(Budget!H6+Budget2!H6+Budget3!H6+Budget4!H6+Budget5!H6)))</f>
        <v/>
      </c>
    </row>
    <row r="6" spans="1:7" x14ac:dyDescent="0.25">
      <c r="A6" s="27" t="str">
        <f>IF(Budget!A7 ="","",Budget!A7)</f>
        <v/>
      </c>
      <c r="B6" s="27" t="str">
        <f>IF(Budget!B7 ="","",Budget!B7)</f>
        <v/>
      </c>
      <c r="C6" s="17" t="str">
        <f>IF(Budget!E7="","",(SUM(Budget!E7+Budget2!E7+Budget3!E7+Budget4!E7+Budget5!E7)))</f>
        <v/>
      </c>
      <c r="D6" s="17" t="str">
        <f>IF(Budget!G7="","",(SUM(Budget!G7+Budget2!G7+Budget3!G7+Budget4!G7+Budget5!G7)))</f>
        <v/>
      </c>
      <c r="E6" s="17" t="str">
        <f>IF(Budget!H7="","",(SUM(Budget!H7+Budget2!H7+Budget3!H7+Budget4!H7+Budget5!H7)))</f>
        <v/>
      </c>
    </row>
    <row r="7" spans="1:7" x14ac:dyDescent="0.25">
      <c r="A7" s="27" t="str">
        <f>IF(Budget!A8 ="","",Budget!A8)</f>
        <v/>
      </c>
      <c r="B7" s="27" t="str">
        <f>IF(Budget!B8 ="","",Budget!B8)</f>
        <v/>
      </c>
      <c r="C7" s="17" t="str">
        <f>IF(Budget!E8="","",(SUM(Budget!E8+Budget2!E8+Budget3!E8+Budget4!E8+Budget5!E8)))</f>
        <v/>
      </c>
      <c r="D7" s="17" t="str">
        <f>IF(Budget!G8="","",(SUM(Budget!G8+Budget2!G8+Budget3!G8+Budget4!G8+Budget5!G8)))</f>
        <v/>
      </c>
      <c r="E7" s="17" t="str">
        <f>IF(Budget!H8="","",(SUM(Budget!H8+Budget2!H8+Budget3!H8+Budget4!H8+Budget5!H8)))</f>
        <v/>
      </c>
    </row>
    <row r="8" spans="1:7" x14ac:dyDescent="0.25">
      <c r="A8" s="27" t="str">
        <f>IF(Budget!A9 ="","",Budget!A9)</f>
        <v/>
      </c>
      <c r="B8" s="27" t="str">
        <f>IF(Budget!B9 ="","",Budget!B9)</f>
        <v/>
      </c>
      <c r="C8" s="17" t="str">
        <f>IF(Budget!E9="","",(SUM(Budget!E9+Budget2!E9+Budget3!E9+Budget4!E9+Budget5!E9)))</f>
        <v/>
      </c>
      <c r="D8" s="17" t="str">
        <f>IF(Budget!G9="","",(SUM(Budget!G9+Budget2!G9+Budget3!G9+Budget4!G9+Budget5!G9)))</f>
        <v/>
      </c>
      <c r="E8" s="17" t="str">
        <f>IF(Budget!H9="","",(SUM(Budget!H9+Budget2!H9+Budget3!H9+Budget4!H9+Budget5!H9)))</f>
        <v/>
      </c>
    </row>
    <row r="9" spans="1:7" x14ac:dyDescent="0.25">
      <c r="B9" s="26" t="s">
        <v>38</v>
      </c>
      <c r="C9" s="20">
        <f>SUM(C2:C8)</f>
        <v>0</v>
      </c>
      <c r="D9" s="20">
        <f>SUM(D2:D8)</f>
        <v>0</v>
      </c>
      <c r="E9" s="20">
        <f>SUM(E2:E8)</f>
        <v>0</v>
      </c>
    </row>
    <row r="10" spans="1:7" x14ac:dyDescent="0.25">
      <c r="C10" s="25"/>
      <c r="D10" s="25"/>
    </row>
    <row r="11" spans="1:7" x14ac:dyDescent="0.25">
      <c r="A11" s="6"/>
      <c r="B11" s="6" t="s">
        <v>47</v>
      </c>
    </row>
    <row r="12" spans="1:7" x14ac:dyDescent="0.25">
      <c r="A12" s="28" t="s">
        <v>6</v>
      </c>
      <c r="B12" s="29">
        <f>Budget!B12+Budget2!B12+Budget3!B12+Budget4!B12+Budget5!B12</f>
        <v>0</v>
      </c>
    </row>
    <row r="13" spans="1:7" x14ac:dyDescent="0.25">
      <c r="A13" s="28" t="s">
        <v>7</v>
      </c>
      <c r="B13" s="29">
        <f>Budget!B13+Budget2!B13+Budget3!B13+Budget4!B13+Budget5!B13</f>
        <v>0</v>
      </c>
      <c r="C13" s="10"/>
      <c r="D13" s="10"/>
      <c r="E13" s="10"/>
      <c r="F13" s="10"/>
      <c r="G13" s="10"/>
    </row>
    <row r="14" spans="1:7" x14ac:dyDescent="0.25">
      <c r="A14" s="28" t="s">
        <v>8</v>
      </c>
      <c r="B14" s="29">
        <f>Budget!B14+Budget2!B14+Budget3!B14+Budget4!B14+Budget5!B14</f>
        <v>0</v>
      </c>
      <c r="C14" s="11"/>
      <c r="D14" s="11"/>
      <c r="E14" s="10"/>
      <c r="F14" s="10"/>
      <c r="G14" s="10"/>
    </row>
    <row r="15" spans="1:7" x14ac:dyDescent="0.25">
      <c r="A15" s="28" t="s">
        <v>9</v>
      </c>
      <c r="B15" s="29">
        <f>Budget!B15+Budget2!B15+Budget3!B15+Budget4!B15+Budget5!B15</f>
        <v>0</v>
      </c>
      <c r="C15" s="11"/>
      <c r="D15" s="11"/>
      <c r="E15" s="11"/>
      <c r="F15" s="10"/>
      <c r="G15" s="10"/>
    </row>
    <row r="16" spans="1:7" x14ac:dyDescent="0.25">
      <c r="A16" s="28" t="s">
        <v>10</v>
      </c>
      <c r="B16" s="29">
        <f>Budget!B16+Budget2!B16+Budget3!B16+Budget4!B16+Budget5!B16</f>
        <v>0</v>
      </c>
      <c r="C16" s="10"/>
      <c r="D16" s="10"/>
      <c r="E16" s="12"/>
      <c r="F16" s="10"/>
      <c r="G16" s="10"/>
    </row>
    <row r="17" spans="1:7" x14ac:dyDescent="0.25">
      <c r="A17" s="28" t="s">
        <v>11</v>
      </c>
      <c r="B17" s="29">
        <f>Budget!B17+Budget2!B17+Budget3!B17+Budget4!B17+Budget5!B17</f>
        <v>0</v>
      </c>
      <c r="C17" s="10"/>
      <c r="D17" s="10"/>
      <c r="E17" s="10"/>
      <c r="F17" s="10"/>
      <c r="G17" s="10"/>
    </row>
    <row r="18" spans="1:7" x14ac:dyDescent="0.25">
      <c r="A18" s="28" t="s">
        <v>12</v>
      </c>
      <c r="B18" s="29">
        <f>Budget!B18+Budget2!B18+Budget3!B18+Budget4!B18+Budget5!B18</f>
        <v>0</v>
      </c>
      <c r="C18" s="10"/>
      <c r="D18" s="10"/>
      <c r="E18" s="10"/>
      <c r="F18" s="10"/>
      <c r="G18" s="10"/>
    </row>
    <row r="19" spans="1:7" x14ac:dyDescent="0.25">
      <c r="A19" s="28" t="s">
        <v>13</v>
      </c>
      <c r="B19" s="29">
        <f>Budget!B19+Budget2!B19+Budget3!B19+Budget4!B19+Budget5!B19</f>
        <v>0</v>
      </c>
      <c r="C19" s="11"/>
      <c r="D19" s="11"/>
      <c r="E19" s="10"/>
      <c r="F19" s="10"/>
      <c r="G19" s="10"/>
    </row>
    <row r="20" spans="1:7" x14ac:dyDescent="0.25">
      <c r="A20" s="28" t="s">
        <v>14</v>
      </c>
      <c r="B20" s="29">
        <f>Budget!B20+Budget2!B20+Budget3!B20+Budget4!B20+Budget5!B20</f>
        <v>0</v>
      </c>
      <c r="C20" s="11"/>
      <c r="D20" s="11"/>
      <c r="E20" s="10"/>
      <c r="F20" s="10"/>
      <c r="G20" s="10"/>
    </row>
    <row r="21" spans="1:7" x14ac:dyDescent="0.25">
      <c r="A21" s="30" t="s">
        <v>29</v>
      </c>
      <c r="B21" s="29">
        <f>Budget!B21+Budget2!B21+Budget3!B21+Budget4!B21+Budget5!B21</f>
        <v>0</v>
      </c>
      <c r="C21" s="10"/>
      <c r="D21" s="12"/>
      <c r="E21" s="10"/>
      <c r="F21" s="10"/>
      <c r="G21" s="10"/>
    </row>
    <row r="22" spans="1:7" x14ac:dyDescent="0.25">
      <c r="A22" s="30" t="s">
        <v>31</v>
      </c>
      <c r="B22" s="29">
        <f>Budget!B22+Budget2!B22+Budget3!B22+Budget4!B22+Budget5!B22</f>
        <v>0</v>
      </c>
      <c r="C22" s="10"/>
      <c r="D22" s="10"/>
      <c r="E22" s="10"/>
      <c r="F22" s="10"/>
      <c r="G22" s="10"/>
    </row>
    <row r="23" spans="1:7" x14ac:dyDescent="0.25">
      <c r="A23" s="30" t="s">
        <v>30</v>
      </c>
      <c r="B23" s="29">
        <f>Budget!B23+Budget2!B23+Budget3!B23+Budget4!B23+Budget5!B23</f>
        <v>0</v>
      </c>
    </row>
    <row r="24" spans="1:7" x14ac:dyDescent="0.25">
      <c r="A24" s="28" t="s">
        <v>15</v>
      </c>
      <c r="B24" s="29">
        <f>Budget!B24+Budget2!B24+Budget3!B24+Budget4!B24+Budget5!B24</f>
        <v>0</v>
      </c>
    </row>
    <row r="25" spans="1:7" x14ac:dyDescent="0.25">
      <c r="A25" s="28" t="s">
        <v>16</v>
      </c>
      <c r="B25" s="29">
        <f>Budget!B25+Budget2!B25+Budget3!B25+Budget4!B25+Budget5!B25</f>
        <v>0</v>
      </c>
    </row>
    <row r="26" spans="1:7" x14ac:dyDescent="0.25">
      <c r="A26" s="28" t="s">
        <v>17</v>
      </c>
      <c r="B26" s="29">
        <f>Budget!B26+Budget2!B26+Budget3!B26+Budget4!B26+Budget5!B26</f>
        <v>0</v>
      </c>
    </row>
    <row r="27" spans="1:7" x14ac:dyDescent="0.25">
      <c r="A27" s="28" t="s">
        <v>18</v>
      </c>
      <c r="B27" s="29">
        <f>Budget!B27+Budget2!B27+Budget3!B27+Budget4!B27+Budget5!B27</f>
        <v>0</v>
      </c>
    </row>
    <row r="28" spans="1:7" x14ac:dyDescent="0.25">
      <c r="A28" s="6" t="s">
        <v>41</v>
      </c>
      <c r="B28" s="21">
        <f>SUM(B12:B27)</f>
        <v>0</v>
      </c>
      <c r="E28" s="6" t="s">
        <v>45</v>
      </c>
    </row>
    <row r="29" spans="1:7" x14ac:dyDescent="0.25">
      <c r="C29" s="6" t="s">
        <v>37</v>
      </c>
      <c r="D29" s="20">
        <f>SUM(B12:B27)+E9</f>
        <v>0</v>
      </c>
      <c r="E29" s="20">
        <f>SUM(B12:B27)+E9</f>
        <v>0</v>
      </c>
    </row>
    <row r="30" spans="1:7" x14ac:dyDescent="0.25">
      <c r="C30" s="6"/>
      <c r="D30" s="14"/>
      <c r="E30" s="14"/>
    </row>
    <row r="31" spans="1:7" x14ac:dyDescent="0.25">
      <c r="C31" s="6"/>
    </row>
    <row r="32" spans="1:7" x14ac:dyDescent="0.25">
      <c r="C32" s="6" t="s">
        <v>26</v>
      </c>
      <c r="D32" s="37" t="str">
        <f>Budget!E32</f>
        <v>MTDC</v>
      </c>
      <c r="E32" s="37" t="str">
        <f>Budget!F32</f>
        <v>TDC</v>
      </c>
    </row>
    <row r="33" spans="3:5" x14ac:dyDescent="0.25">
      <c r="C33" s="6" t="s">
        <v>36</v>
      </c>
      <c r="D33" s="38"/>
      <c r="E33" s="38"/>
    </row>
    <row r="34" spans="3:5" x14ac:dyDescent="0.25">
      <c r="C34" s="6" t="s">
        <v>27</v>
      </c>
      <c r="D34" s="22">
        <f>IF(D32="TDC",D29,(IF(D32="NONE",0,(IF(D32="MTDC",E9+B13+B14+B15+B16+B17+B18+B19+B27+(IF(B21&gt;=25000,25000,B21))+(IF(B22&gt;=25000,25000,B22))+(IF(B23&gt;=25000,25000,B23)),(IF(D32="Salary &amp; Fringes Only",E9,"Please Enter F&amp;A Rate Type")))))))</f>
        <v>0</v>
      </c>
      <c r="E34" s="22">
        <f>IF(E32="TDC",E29,(IF(E32="NONE",0,(IF(E32="MTDC",F9+#REF!+#REF!+#REF!+#REF!+#REF!+#REF!+#REF!+#REF!+(IF(#REF!&gt;=25000,25000,#REF!))+(IF(#REF!&gt;=25000,25000,#REF!))+(IF(#REF!&gt;=25000,25000,#REF!)),(IF(E32="Salary &amp; Fringes Only",F9,"Please Enter F&amp;A Rate Type")))))))</f>
        <v>0</v>
      </c>
    </row>
    <row r="35" spans="3:5" x14ac:dyDescent="0.25">
      <c r="C35" s="6" t="s">
        <v>40</v>
      </c>
      <c r="D35" s="22">
        <f>D34*D33</f>
        <v>0</v>
      </c>
      <c r="E35" s="22">
        <f>E34*E33</f>
        <v>0</v>
      </c>
    </row>
    <row r="36" spans="3:5" x14ac:dyDescent="0.25">
      <c r="D36" s="19"/>
      <c r="E36" s="19"/>
    </row>
    <row r="37" spans="3:5" x14ac:dyDescent="0.25">
      <c r="C37" s="6" t="s">
        <v>28</v>
      </c>
      <c r="D37" s="22">
        <f>D29+D35</f>
        <v>0</v>
      </c>
      <c r="E37" s="22">
        <f>E29+E35</f>
        <v>0</v>
      </c>
    </row>
  </sheetData>
  <sheetProtection selectLockedCells="1"/>
  <pageMargins left="0.7" right="0.7" top="0.75" bottom="0.75" header="0.3" footer="0.3"/>
  <pageSetup scale="82" orientation="landscape" r:id="rId1"/>
  <headerFooter>
    <oddHeader>&amp;CBUDGET</oddHeader>
    <oddFooter>&amp;C&amp;D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500-000000000000}">
          <x14:formula1>
            <xm:f>ValidationSources!$A$2:$A$5</xm:f>
          </x14:formula1>
          <xm:sqref>D32:E32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9"/>
  <sheetViews>
    <sheetView workbookViewId="0">
      <selection activeCell="B20" sqref="B20"/>
    </sheetView>
  </sheetViews>
  <sheetFormatPr defaultRowHeight="15" x14ac:dyDescent="0.25"/>
  <cols>
    <col min="1" max="1" width="32.42578125" bestFit="1" customWidth="1"/>
    <col min="2" max="2" width="17.28515625" bestFit="1" customWidth="1"/>
    <col min="3" max="3" width="9.140625" style="3"/>
  </cols>
  <sheetData>
    <row r="1" spans="1:2" x14ac:dyDescent="0.25">
      <c r="A1" s="1" t="s">
        <v>20</v>
      </c>
    </row>
    <row r="2" spans="1:2" x14ac:dyDescent="0.25">
      <c r="A2" t="s">
        <v>21</v>
      </c>
    </row>
    <row r="3" spans="1:2" x14ac:dyDescent="0.25">
      <c r="A3" t="s">
        <v>22</v>
      </c>
    </row>
    <row r="4" spans="1:2" x14ac:dyDescent="0.25">
      <c r="A4" t="s">
        <v>23</v>
      </c>
    </row>
    <row r="5" spans="1:2" x14ac:dyDescent="0.25">
      <c r="A5" t="s">
        <v>24</v>
      </c>
    </row>
    <row r="11" spans="1:2" x14ac:dyDescent="0.25">
      <c r="A11" s="1" t="s">
        <v>25</v>
      </c>
      <c r="B11" s="2" t="s">
        <v>52</v>
      </c>
    </row>
    <row r="12" spans="1:2" x14ac:dyDescent="0.25">
      <c r="A12" t="s">
        <v>44</v>
      </c>
      <c r="B12" s="3">
        <v>0.33500000000000002</v>
      </c>
    </row>
    <row r="13" spans="1:2" x14ac:dyDescent="0.25">
      <c r="A13" t="s">
        <v>32</v>
      </c>
      <c r="B13" s="3">
        <v>0.22</v>
      </c>
    </row>
    <row r="14" spans="1:2" x14ac:dyDescent="0.25">
      <c r="A14" t="s">
        <v>53</v>
      </c>
      <c r="B14" s="3">
        <v>0.42699999999999999</v>
      </c>
    </row>
    <row r="15" spans="1:2" x14ac:dyDescent="0.25">
      <c r="A15" t="s">
        <v>54</v>
      </c>
      <c r="B15" s="3">
        <v>0.54200000000000004</v>
      </c>
    </row>
    <row r="16" spans="1:2" x14ac:dyDescent="0.25">
      <c r="A16" t="s">
        <v>43</v>
      </c>
      <c r="B16" s="3">
        <v>0.247</v>
      </c>
    </row>
    <row r="17" spans="1:2" x14ac:dyDescent="0.25">
      <c r="A17" t="s">
        <v>42</v>
      </c>
      <c r="B17" s="3">
        <v>0.14199999999999999</v>
      </c>
    </row>
    <row r="18" spans="1:2" x14ac:dyDescent="0.25">
      <c r="A18" t="s">
        <v>33</v>
      </c>
      <c r="B18" s="3">
        <v>8.9999999999999993E-3</v>
      </c>
    </row>
    <row r="19" spans="1:2" x14ac:dyDescent="0.25">
      <c r="A19" t="s">
        <v>34</v>
      </c>
      <c r="B19" s="3">
        <v>5.6000000000000001E-2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Budget</vt:lpstr>
      <vt:lpstr>Budget2</vt:lpstr>
      <vt:lpstr>Budget3</vt:lpstr>
      <vt:lpstr>Budget4</vt:lpstr>
      <vt:lpstr>Budget5</vt:lpstr>
      <vt:lpstr>Total</vt:lpstr>
      <vt:lpstr>ValidationSources</vt:lpstr>
      <vt:lpstr>Budget!Print_Area</vt:lpstr>
      <vt:lpstr>Budget2!Print_Area</vt:lpstr>
      <vt:lpstr>Budget3!Print_Area</vt:lpstr>
      <vt:lpstr>Budget4!Print_Area</vt:lpstr>
      <vt:lpstr>Budget5!Print_Area</vt:lpstr>
      <vt:lpstr>Total!Print_Area</vt:lpstr>
    </vt:vector>
  </TitlesOfParts>
  <Company>University of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Gray,Stephanie</dc:creator>
  <cp:lastModifiedBy>Mullaney, Melissa</cp:lastModifiedBy>
  <dcterms:created xsi:type="dcterms:W3CDTF">2012-03-02T19:31:51Z</dcterms:created>
  <dcterms:modified xsi:type="dcterms:W3CDTF">2025-03-31T17:26:10Z</dcterms:modified>
</cp:coreProperties>
</file>