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s-srv-file.ad.ufl.edu\users$\gillelandm\Documents\Melissa\"/>
    </mc:Choice>
  </mc:AlternateContent>
  <xr:revisionPtr revIDLastSave="0" documentId="13_ncr:1_{E876C799-ACDA-43C2-95E4-AAA3E141A92F}" xr6:coauthVersionLast="47" xr6:coauthVersionMax="47" xr10:uidLastSave="{00000000-0000-0000-0000-000000000000}"/>
  <bookViews>
    <workbookView xWindow="20" yWindow="740" windowWidth="19180" windowHeight="11260" tabRatio="701" xr2:uid="{00000000-000D-0000-FFFF-FFFF00000000}"/>
  </bookViews>
  <sheets>
    <sheet name="OTC Calculator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7" l="1"/>
  <c r="H33" i="7"/>
  <c r="H28" i="7"/>
  <c r="H18" i="7"/>
  <c r="H16" i="7" s="1"/>
  <c r="H30" i="7" s="1"/>
  <c r="F41" i="7"/>
  <c r="D41" i="7"/>
  <c r="F18" i="7"/>
  <c r="F16" i="7" s="1"/>
  <c r="F30" i="7" s="1"/>
  <c r="F35" i="7" s="1"/>
  <c r="F37" i="7" s="1"/>
  <c r="F33" i="7"/>
  <c r="D33" i="7"/>
  <c r="F28" i="7"/>
  <c r="D28" i="7"/>
  <c r="D18" i="7"/>
  <c r="D16" i="7"/>
  <c r="D30" i="7" s="1"/>
  <c r="D35" i="7" s="1"/>
  <c r="F20" i="7" l="1"/>
  <c r="H20" i="7"/>
  <c r="D37" i="7"/>
  <c r="D39" i="7"/>
  <c r="D20" i="7"/>
  <c r="H39" i="7" l="1"/>
  <c r="H35" i="7"/>
  <c r="H37" i="7" s="1"/>
  <c r="F39" i="7"/>
</calcChain>
</file>

<file path=xl/sharedStrings.xml><?xml version="1.0" encoding="utf-8"?>
<sst xmlns="http://schemas.openxmlformats.org/spreadsheetml/2006/main" count="28" uniqueCount="28">
  <si>
    <t>http://grants.nih.gov/grants/policy/salcap_summary.htm</t>
  </si>
  <si>
    <t>SALARY CALCULATOR FOR SALARIES OVER THE NIH / FEDERAL CAP</t>
  </si>
  <si>
    <t>Salary Cap:</t>
  </si>
  <si>
    <t>Institutional Base Salary (IBS):</t>
  </si>
  <si>
    <t>* Non-Allowable Salaries (i.e. Salary Over the Cap) needs to be redistibuted to non-federal, unrestricted funds.</t>
  </si>
  <si>
    <t>See Link for the Current NIH Salary Cap:</t>
  </si>
  <si>
    <t>RESULTS:</t>
  </si>
  <si>
    <t>Chargeable Salary Rate (Payroll Distribution % to the Project):</t>
  </si>
  <si>
    <t>Cost of Total Commitment</t>
  </si>
  <si>
    <t>Step 1: Calculate the Adjusted Cap</t>
  </si>
  <si>
    <t>FTE (use a decimal not a % up to but no greater than 1.00):</t>
  </si>
  <si>
    <t>9, 10 or 12 months (pick from the list):</t>
  </si>
  <si>
    <t>Adjusted Cap:</t>
  </si>
  <si>
    <t>OTC %:</t>
  </si>
  <si>
    <t>OTC $:</t>
  </si>
  <si>
    <t>Step 2: Input the Effort Commitment made to the Sponsor</t>
  </si>
  <si>
    <t>Step 1 Results:</t>
  </si>
  <si>
    <t>Step 2 Results:</t>
  </si>
  <si>
    <t>OTC Coverage (cannot be used to meet Cost Share %):</t>
  </si>
  <si>
    <t>Amount Committed as Cost Sharing (not the OTC %):</t>
  </si>
  <si>
    <t>TOTAL Committed Effort to this Project (%):</t>
  </si>
  <si>
    <t>Committed Effort to this Project (%) After Cost Sharing:</t>
  </si>
  <si>
    <r>
      <t>Annual</t>
    </r>
    <r>
      <rPr>
        <sz val="10"/>
        <rFont val="Arial"/>
      </rPr>
      <t xml:space="preserve"> Salary that can be Direct Charged to this Project:</t>
    </r>
  </si>
  <si>
    <r>
      <t>Annual</t>
    </r>
    <r>
      <rPr>
        <sz val="10"/>
        <rFont val="Arial"/>
      </rPr>
      <t xml:space="preserve"> Salary (Over The Cap) for this Project*:</t>
    </r>
  </si>
  <si>
    <r>
      <t>Annual</t>
    </r>
    <r>
      <rPr>
        <sz val="10"/>
        <rFont val="Arial"/>
      </rPr>
      <t xml:space="preserve"> Salary (to be met by Cost Sharing) for this Project*:</t>
    </r>
  </si>
  <si>
    <t>OLD Cap</t>
  </si>
  <si>
    <t>NEW Cap</t>
  </si>
  <si>
    <t>Custom Cap (e.g. PCORI)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</si>
</sst>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$-409]#,##0.00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2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Protection="1"/>
    <xf numFmtId="49" fontId="0" fillId="3" borderId="1" xfId="0" applyNumberFormat="1" applyFill="1" applyBorder="1" applyAlignment="1" applyProtection="1">
      <alignment wrapText="1"/>
    </xf>
    <xf numFmtId="49" fontId="0" fillId="2" borderId="0" xfId="0" applyNumberFormat="1" applyFill="1" applyBorder="1" applyAlignment="1" applyProtection="1">
      <alignment wrapText="1"/>
    </xf>
    <xf numFmtId="49" fontId="3" fillId="3" borderId="1" xfId="0" applyNumberFormat="1" applyFont="1" applyFill="1" applyBorder="1" applyAlignment="1" applyProtection="1">
      <alignment wrapText="1"/>
    </xf>
    <xf numFmtId="165" fontId="0" fillId="3" borderId="2" xfId="0" applyNumberFormat="1" applyFill="1" applyBorder="1" applyProtection="1"/>
    <xf numFmtId="49" fontId="3" fillId="2" borderId="0" xfId="0" applyNumberFormat="1" applyFont="1" applyFill="1" applyBorder="1" applyAlignment="1" applyProtection="1">
      <alignment wrapText="1"/>
    </xf>
    <xf numFmtId="165" fontId="0" fillId="2" borderId="0" xfId="0" applyNumberFormat="1" applyFill="1" applyBorder="1" applyProtection="1"/>
    <xf numFmtId="165" fontId="0" fillId="3" borderId="3" xfId="0" applyNumberFormat="1" applyFill="1" applyBorder="1" applyProtection="1"/>
    <xf numFmtId="49" fontId="2" fillId="2" borderId="0" xfId="0" applyNumberFormat="1" applyFont="1" applyFill="1" applyBorder="1" applyAlignment="1" applyProtection="1">
      <alignment wrapText="1"/>
    </xf>
    <xf numFmtId="10" fontId="0" fillId="5" borderId="2" xfId="0" applyNumberFormat="1" applyFill="1" applyBorder="1" applyProtection="1"/>
    <xf numFmtId="49" fontId="5" fillId="3" borderId="1" xfId="0" applyNumberFormat="1" applyFont="1" applyFill="1" applyBorder="1" applyAlignment="1" applyProtection="1">
      <alignment wrapText="1"/>
    </xf>
    <xf numFmtId="0" fontId="5" fillId="2" borderId="0" xfId="0" applyFont="1" applyFill="1" applyProtection="1"/>
    <xf numFmtId="0" fontId="2" fillId="2" borderId="0" xfId="0" applyFont="1" applyFill="1" applyProtection="1"/>
    <xf numFmtId="165" fontId="0" fillId="4" borderId="4" xfId="0" applyNumberFormat="1" applyFill="1" applyBorder="1" applyProtection="1">
      <protection locked="0"/>
    </xf>
    <xf numFmtId="164" fontId="0" fillId="4" borderId="4" xfId="1" applyFont="1" applyFill="1" applyBorder="1" applyProtection="1">
      <protection locked="0"/>
    </xf>
    <xf numFmtId="10" fontId="0" fillId="4" borderId="4" xfId="0" applyNumberFormat="1" applyFill="1" applyBorder="1" applyProtection="1">
      <protection locked="0"/>
    </xf>
    <xf numFmtId="165" fontId="5" fillId="6" borderId="1" xfId="0" applyNumberFormat="1" applyFont="1" applyFill="1" applyBorder="1" applyProtection="1"/>
    <xf numFmtId="10" fontId="7" fillId="6" borderId="1" xfId="3" applyNumberFormat="1" applyFont="1" applyFill="1" applyBorder="1" applyProtection="1"/>
    <xf numFmtId="165" fontId="0" fillId="6" borderId="1" xfId="0" applyNumberFormat="1" applyFill="1" applyBorder="1" applyProtection="1"/>
    <xf numFmtId="10" fontId="0" fillId="2" borderId="0" xfId="0" applyNumberFormat="1" applyFill="1" applyBorder="1" applyProtection="1"/>
    <xf numFmtId="0" fontId="0" fillId="2" borderId="0" xfId="0" applyFill="1" applyBorder="1" applyProtection="1"/>
    <xf numFmtId="164" fontId="0" fillId="2" borderId="0" xfId="1" applyFont="1" applyFill="1" applyProtection="1"/>
    <xf numFmtId="165" fontId="5" fillId="2" borderId="0" xfId="0" quotePrefix="1" applyNumberFormat="1" applyFont="1" applyFill="1" applyProtection="1"/>
    <xf numFmtId="0" fontId="5" fillId="2" borderId="0" xfId="0" quotePrefix="1" applyFont="1" applyFill="1" applyProtection="1"/>
    <xf numFmtId="0" fontId="0" fillId="2" borderId="0" xfId="0" quotePrefix="1" applyFill="1" applyProtection="1"/>
    <xf numFmtId="0" fontId="0" fillId="2" borderId="0" xfId="0" quotePrefix="1" applyFill="1" applyBorder="1" applyProtection="1"/>
    <xf numFmtId="10" fontId="0" fillId="2" borderId="0" xfId="3" quotePrefix="1" applyNumberFormat="1" applyFont="1" applyFill="1" applyProtection="1"/>
    <xf numFmtId="0" fontId="2" fillId="7" borderId="0" xfId="0" applyFont="1" applyFill="1" applyProtection="1"/>
    <xf numFmtId="0" fontId="0" fillId="7" borderId="0" xfId="0" applyFill="1" applyProtection="1"/>
    <xf numFmtId="0" fontId="6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4" fillId="2" borderId="0" xfId="2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rants.nih.gov/grants/policy/salcap_summar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8"/>
  <sheetViews>
    <sheetView tabSelected="1" topLeftCell="A22" workbookViewId="0">
      <selection activeCell="D24" sqref="D24"/>
    </sheetView>
  </sheetViews>
  <sheetFormatPr defaultRowHeight="12.75" x14ac:dyDescent="0.2"/>
  <cols>
    <col min="1" max="1" width="4.42578125" style="1" customWidth="1"/>
    <col min="2" max="2" width="60" style="1" customWidth="1"/>
    <col min="3" max="3" width="3.7109375" style="1" customWidth="1"/>
    <col min="4" max="4" width="12.7109375" style="1" bestFit="1" customWidth="1"/>
    <col min="5" max="5" width="2.5703125" style="1" customWidth="1"/>
    <col min="6" max="6" width="11.28515625" style="1" bestFit="1" customWidth="1"/>
    <col min="7" max="7" width="2.42578125" style="1" customWidth="1"/>
    <col min="8" max="8" width="11.28515625" style="1" customWidth="1"/>
    <col min="9" max="9" width="16.140625" style="1" customWidth="1"/>
    <col min="10" max="16384" width="9.140625" style="1"/>
  </cols>
  <sheetData>
    <row r="1" spans="1:10" ht="15" customHeight="1" x14ac:dyDescent="0.25">
      <c r="A1" s="30" t="s">
        <v>1</v>
      </c>
      <c r="B1" s="30"/>
      <c r="C1" s="30"/>
      <c r="D1" s="30"/>
      <c r="E1" s="30"/>
    </row>
    <row r="2" spans="1:10" x14ac:dyDescent="0.2">
      <c r="B2" s="31" t="s">
        <v>5</v>
      </c>
      <c r="C2" s="32"/>
      <c r="D2" s="32"/>
    </row>
    <row r="3" spans="1:10" x14ac:dyDescent="0.2">
      <c r="B3" s="33" t="s">
        <v>0</v>
      </c>
      <c r="C3" s="32"/>
      <c r="D3" s="32"/>
    </row>
    <row r="5" spans="1:10" x14ac:dyDescent="0.2">
      <c r="D5" s="12"/>
    </row>
    <row r="6" spans="1:10" ht="13.5" thickBot="1" x14ac:dyDescent="0.25">
      <c r="B6" s="13" t="s">
        <v>9</v>
      </c>
    </row>
    <row r="7" spans="1:10" ht="13.5" thickBot="1" x14ac:dyDescent="0.25">
      <c r="B7" s="11" t="s">
        <v>3</v>
      </c>
      <c r="D7" s="14">
        <v>230000</v>
      </c>
    </row>
    <row r="8" spans="1:10" ht="13.5" thickBot="1" x14ac:dyDescent="0.25"/>
    <row r="9" spans="1:10" ht="13.5" thickBot="1" x14ac:dyDescent="0.25">
      <c r="B9" s="11" t="s">
        <v>10</v>
      </c>
      <c r="D9" s="15">
        <v>1</v>
      </c>
    </row>
    <row r="10" spans="1:10" ht="13.5" thickBot="1" x14ac:dyDescent="0.25"/>
    <row r="11" spans="1:10" ht="13.5" thickBot="1" x14ac:dyDescent="0.25">
      <c r="B11" s="11" t="s">
        <v>11</v>
      </c>
      <c r="D11" s="15">
        <v>12</v>
      </c>
      <c r="E11" s="22"/>
    </row>
    <row r="13" spans="1:10" ht="13.5" thickBot="1" x14ac:dyDescent="0.25">
      <c r="B13" s="13" t="s">
        <v>16</v>
      </c>
      <c r="D13" s="13" t="s">
        <v>25</v>
      </c>
      <c r="F13" s="13" t="s">
        <v>26</v>
      </c>
      <c r="H13" s="28" t="s">
        <v>27</v>
      </c>
      <c r="I13" s="29"/>
    </row>
    <row r="14" spans="1:10" ht="13.5" thickBot="1" x14ac:dyDescent="0.25">
      <c r="B14" s="2" t="s">
        <v>2</v>
      </c>
      <c r="D14" s="17">
        <v>221900</v>
      </c>
      <c r="F14" s="17">
        <v>225700</v>
      </c>
      <c r="H14" s="14">
        <v>200000</v>
      </c>
    </row>
    <row r="16" spans="1:10" ht="12.75" customHeight="1" x14ac:dyDescent="0.2">
      <c r="B16" s="11" t="s">
        <v>13</v>
      </c>
      <c r="D16" s="18">
        <f>IF((ROUND(1-(D18/D7),2))&lt;0,0,(ROUND(1-(D18/D7),2)))</f>
        <v>0.04</v>
      </c>
      <c r="F16" s="18">
        <f>IF((ROUND(1-(F18/D7),2))&lt;0,0,(ROUND(1-(F18/D7),2)))</f>
        <v>0.02</v>
      </c>
      <c r="H16" s="18">
        <f>IF((ROUND(1-(H18/D7),2))&lt;0,0,(ROUND(1-(H18/D7),2)))</f>
        <v>0.13</v>
      </c>
      <c r="J16" s="27"/>
    </row>
    <row r="17" spans="2:10" ht="12.75" customHeight="1" x14ac:dyDescent="0.2"/>
    <row r="18" spans="2:10" x14ac:dyDescent="0.2">
      <c r="B18" s="11" t="s">
        <v>12</v>
      </c>
      <c r="D18" s="19">
        <f>+D14*(D11/12)*D9</f>
        <v>221900</v>
      </c>
      <c r="F18" s="19">
        <f>+F14*(D11/12)*D9</f>
        <v>225700</v>
      </c>
      <c r="H18" s="19">
        <f>H14*(D11/12)*D9</f>
        <v>200000</v>
      </c>
      <c r="J18" s="25"/>
    </row>
    <row r="19" spans="2:10" ht="12.75" customHeight="1" x14ac:dyDescent="0.2"/>
    <row r="20" spans="2:10" ht="12.75" customHeight="1" x14ac:dyDescent="0.2">
      <c r="B20" s="11" t="s">
        <v>14</v>
      </c>
      <c r="D20" s="19">
        <f>IF(D16=0,0,(D7-D18))</f>
        <v>8100</v>
      </c>
      <c r="F20" s="19">
        <f>IF(F16=0,0,(D7-F18))</f>
        <v>4300</v>
      </c>
      <c r="H20" s="19">
        <f>IF(H16=0,0,(D7-H18))</f>
        <v>30000</v>
      </c>
      <c r="J20" s="25"/>
    </row>
    <row r="22" spans="2:10" ht="12.75" customHeight="1" thickBot="1" x14ac:dyDescent="0.25">
      <c r="B22" s="13" t="s">
        <v>15</v>
      </c>
    </row>
    <row r="23" spans="2:10" ht="12.75" customHeight="1" thickBot="1" x14ac:dyDescent="0.25">
      <c r="B23" s="11" t="s">
        <v>20</v>
      </c>
      <c r="D23" s="16">
        <v>0.05</v>
      </c>
    </row>
    <row r="24" spans="2:10" ht="12.75" customHeight="1" thickBot="1" x14ac:dyDescent="0.25"/>
    <row r="25" spans="2:10" ht="12.75" customHeight="1" thickBot="1" x14ac:dyDescent="0.25">
      <c r="B25" s="11" t="s">
        <v>19</v>
      </c>
      <c r="D25" s="16">
        <v>0</v>
      </c>
    </row>
    <row r="27" spans="2:10" x14ac:dyDescent="0.2">
      <c r="B27" s="13" t="s">
        <v>17</v>
      </c>
    </row>
    <row r="28" spans="2:10" ht="12.75" customHeight="1" x14ac:dyDescent="0.2">
      <c r="B28" s="11" t="s">
        <v>21</v>
      </c>
      <c r="D28" s="18">
        <f>+D23-D25</f>
        <v>0.05</v>
      </c>
      <c r="F28" s="18">
        <f>+D23-D25</f>
        <v>0.05</v>
      </c>
      <c r="H28" s="18">
        <f>+D23-D25</f>
        <v>0.05</v>
      </c>
      <c r="J28" s="25"/>
    </row>
    <row r="30" spans="2:10" ht="12.75" customHeight="1" x14ac:dyDescent="0.2">
      <c r="B30" s="11" t="s">
        <v>18</v>
      </c>
      <c r="D30" s="18">
        <f>ROUND(D16*D23,5)</f>
        <v>2E-3</v>
      </c>
      <c r="F30" s="18">
        <f>ROUND(F16*D23,5)</f>
        <v>1E-3</v>
      </c>
      <c r="H30" s="18">
        <f>ROUND(H16*D23,5)</f>
        <v>6.4999999999999997E-3</v>
      </c>
      <c r="J30" s="25"/>
    </row>
    <row r="32" spans="2:10" s="21" customFormat="1" ht="12.75" customHeight="1" x14ac:dyDescent="0.2">
      <c r="B32" s="9" t="s">
        <v>6</v>
      </c>
      <c r="D32" s="20"/>
      <c r="F32" s="20"/>
      <c r="H32" s="20"/>
    </row>
    <row r="33" spans="1:10" s="21" customFormat="1" ht="12.75" customHeight="1" x14ac:dyDescent="0.2">
      <c r="B33" s="11" t="s">
        <v>8</v>
      </c>
      <c r="D33" s="19">
        <f>+D23*D7</f>
        <v>11500</v>
      </c>
      <c r="E33" s="1"/>
      <c r="F33" s="19">
        <f>+D23*D7</f>
        <v>11500</v>
      </c>
      <c r="H33" s="19">
        <f>+D23*D7</f>
        <v>11500</v>
      </c>
      <c r="J33" s="26"/>
    </row>
    <row r="34" spans="1:10" s="21" customFormat="1" ht="12.75" customHeight="1" thickBot="1" x14ac:dyDescent="0.25">
      <c r="B34" s="3"/>
      <c r="D34" s="1"/>
      <c r="E34" s="1"/>
      <c r="F34" s="1"/>
      <c r="H34" s="1"/>
    </row>
    <row r="35" spans="1:10" ht="12.75" customHeight="1" thickTop="1" thickBot="1" x14ac:dyDescent="0.25">
      <c r="A35" s="21"/>
      <c r="B35" s="2" t="s">
        <v>7</v>
      </c>
      <c r="C35" s="21"/>
      <c r="D35" s="10">
        <f>IF((D23-D25-D30)&lt;0,0,(D23-D25-D30))</f>
        <v>4.8000000000000001E-2</v>
      </c>
      <c r="F35" s="10">
        <f>IF((D23-D25-F30)&lt;0,0,(D23-D25-F30))</f>
        <v>4.9000000000000002E-2</v>
      </c>
      <c r="H35" s="10">
        <f>IF((D23-D25-H30)&lt;0,0,(D23-D25-H30))</f>
        <v>4.3500000000000004E-2</v>
      </c>
      <c r="J35" s="25"/>
    </row>
    <row r="36" spans="1:10" ht="12.75" customHeight="1" thickTop="1" thickBot="1" x14ac:dyDescent="0.25">
      <c r="A36" s="21"/>
      <c r="B36" s="3"/>
      <c r="C36" s="21"/>
    </row>
    <row r="37" spans="1:10" ht="12.75" customHeight="1" thickTop="1" thickBot="1" x14ac:dyDescent="0.25">
      <c r="A37" s="21"/>
      <c r="B37" s="4" t="s">
        <v>22</v>
      </c>
      <c r="C37" s="21"/>
      <c r="D37" s="5">
        <f>+D7*D35</f>
        <v>11040</v>
      </c>
      <c r="F37" s="5">
        <f>+D7*F35</f>
        <v>11270</v>
      </c>
      <c r="H37" s="5">
        <f>+D7*H35</f>
        <v>10005</v>
      </c>
      <c r="I37" s="23"/>
      <c r="J37" s="25"/>
    </row>
    <row r="38" spans="1:10" ht="12.75" customHeight="1" thickTop="1" thickBot="1" x14ac:dyDescent="0.25">
      <c r="A38" s="21"/>
      <c r="B38" s="6"/>
      <c r="C38" s="21"/>
      <c r="D38" s="7"/>
      <c r="F38" s="7"/>
      <c r="H38" s="7"/>
    </row>
    <row r="39" spans="1:10" ht="12.75" customHeight="1" thickTop="1" thickBot="1" x14ac:dyDescent="0.25">
      <c r="A39" s="21"/>
      <c r="B39" s="4" t="s">
        <v>23</v>
      </c>
      <c r="C39" s="21"/>
      <c r="D39" s="8">
        <f>+D30*D7</f>
        <v>460</v>
      </c>
      <c r="F39" s="8">
        <f>+F30*D7</f>
        <v>230</v>
      </c>
      <c r="H39" s="8">
        <f>+H30*D7</f>
        <v>1495</v>
      </c>
      <c r="I39" s="24"/>
      <c r="J39" s="25"/>
    </row>
    <row r="40" spans="1:10" ht="12.75" customHeight="1" thickTop="1" thickBot="1" x14ac:dyDescent="0.25">
      <c r="A40" s="21"/>
      <c r="B40" s="6"/>
      <c r="C40" s="21"/>
      <c r="D40" s="7"/>
      <c r="F40" s="7"/>
      <c r="H40" s="7"/>
    </row>
    <row r="41" spans="1:10" ht="12.75" customHeight="1" thickTop="1" thickBot="1" x14ac:dyDescent="0.25">
      <c r="A41" s="21"/>
      <c r="B41" s="4" t="s">
        <v>24</v>
      </c>
      <c r="C41" s="21"/>
      <c r="D41" s="8">
        <f>+D25*D7</f>
        <v>0</v>
      </c>
      <c r="F41" s="8">
        <f>+D25*D7</f>
        <v>0</v>
      </c>
      <c r="H41" s="8">
        <f>+D25*D7</f>
        <v>0</v>
      </c>
      <c r="I41" s="24"/>
      <c r="J41" s="25"/>
    </row>
    <row r="42" spans="1:10" ht="12.75" customHeight="1" thickTop="1" x14ac:dyDescent="0.2">
      <c r="A42" s="21"/>
      <c r="B42" s="6"/>
      <c r="C42" s="21"/>
      <c r="D42" s="7"/>
      <c r="F42" s="7"/>
    </row>
    <row r="43" spans="1:10" x14ac:dyDescent="0.2">
      <c r="A43" s="21"/>
      <c r="B43" s="21"/>
    </row>
    <row r="44" spans="1:10" x14ac:dyDescent="0.2">
      <c r="A44" s="21"/>
      <c r="B44" s="34" t="s">
        <v>4</v>
      </c>
      <c r="C44" s="34"/>
      <c r="D44" s="34"/>
    </row>
    <row r="45" spans="1:10" x14ac:dyDescent="0.2">
      <c r="B45" s="34"/>
      <c r="C45" s="34"/>
      <c r="D45" s="34"/>
    </row>
    <row r="50" spans="2:4" x14ac:dyDescent="0.2">
      <c r="B50" s="12"/>
    </row>
    <row r="51" spans="2:4" x14ac:dyDescent="0.2">
      <c r="B51" s="12"/>
    </row>
    <row r="64" spans="2:4" hidden="1" x14ac:dyDescent="0.2">
      <c r="D64" s="1">
        <v>9</v>
      </c>
    </row>
    <row r="65" spans="4:4" hidden="1" x14ac:dyDescent="0.2">
      <c r="D65" s="1">
        <v>10</v>
      </c>
    </row>
    <row r="66" spans="4:4" hidden="1" x14ac:dyDescent="0.2">
      <c r="D66" s="1">
        <v>12</v>
      </c>
    </row>
    <row r="67" spans="4:4" hidden="1" x14ac:dyDescent="0.2"/>
    <row r="68" spans="4:4" hidden="1" x14ac:dyDescent="0.2"/>
  </sheetData>
  <sheetProtection selectLockedCells="1"/>
  <dataConsolidate/>
  <mergeCells count="4">
    <mergeCell ref="A1:E1"/>
    <mergeCell ref="B2:D2"/>
    <mergeCell ref="B3:D3"/>
    <mergeCell ref="B44:D45"/>
  </mergeCells>
  <dataValidations count="2">
    <dataValidation type="list" allowBlank="1" showInputMessage="1" showErrorMessage="1" sqref="D11" xr:uid="{00000000-0002-0000-0000-000000000000}">
      <formula1>$D$63:$D$66</formula1>
    </dataValidation>
    <dataValidation type="decimal" operator="lessThanOrEqual" allowBlank="1" showInputMessage="1" showErrorMessage="1" sqref="D9" xr:uid="{00000000-0002-0000-0000-000001000000}">
      <formula1>1</formula1>
    </dataValidation>
  </dataValidations>
  <hyperlinks>
    <hyperlink ref="B3" r:id="rId1" xr:uid="{00000000-0004-0000-0000-000000000000}"/>
  </hyperlinks>
  <pageMargins left="0.25" right="0.25" top="0.5" bottom="0.5" header="0.5" footer="0.5"/>
  <pageSetup scale="83" orientation="landscape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 Calculator</vt:lpstr>
    </vt:vector>
  </TitlesOfParts>
  <Company>Univ. of Massachusetts Medical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BARRY</dc:creator>
  <cp:lastModifiedBy>Mullaney, Melissa</cp:lastModifiedBy>
  <cp:lastPrinted>2012-08-14T18:32:17Z</cp:lastPrinted>
  <dcterms:created xsi:type="dcterms:W3CDTF">2007-03-13T11:22:57Z</dcterms:created>
  <dcterms:modified xsi:type="dcterms:W3CDTF">2025-05-29T17:13:34Z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